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60" yWindow="-15" windowWidth="16740" windowHeight="12225"/>
  </bookViews>
  <sheets>
    <sheet name="МП 2022" sheetId="2" r:id="rId1"/>
  </sheets>
  <definedNames>
    <definedName name="_xlnm.Print_Titles" localSheetId="0">'МП 2022'!$6:$10</definedName>
  </definedNames>
  <calcPr calcId="145621" calcOnSave="0"/>
</workbook>
</file>

<file path=xl/calcChain.xml><?xml version="1.0" encoding="utf-8"?>
<calcChain xmlns="http://schemas.openxmlformats.org/spreadsheetml/2006/main">
  <c r="H33" i="2" l="1"/>
  <c r="H32" i="2"/>
  <c r="Q123" i="2" l="1"/>
  <c r="H25" i="2" l="1"/>
  <c r="G25" i="2"/>
  <c r="K69" i="2" l="1"/>
  <c r="L62" i="2"/>
  <c r="G66" i="2"/>
  <c r="G65" i="2"/>
  <c r="H59" i="2"/>
  <c r="G59" i="2"/>
  <c r="P18" i="2" l="1"/>
  <c r="O18" i="2"/>
  <c r="N18" i="2"/>
  <c r="M18" i="2"/>
  <c r="L18" i="2"/>
  <c r="K18" i="2"/>
  <c r="J18" i="2"/>
  <c r="I18" i="2"/>
  <c r="H29" i="2" l="1"/>
  <c r="G30" i="2"/>
  <c r="P28" i="2" l="1"/>
  <c r="O28" i="2"/>
  <c r="N28" i="2"/>
  <c r="M28" i="2"/>
  <c r="L28" i="2"/>
  <c r="K28" i="2"/>
  <c r="J28" i="2"/>
  <c r="I28" i="2"/>
  <c r="P31" i="2"/>
  <c r="O31" i="2"/>
  <c r="N31" i="2"/>
  <c r="M31" i="2"/>
  <c r="L31" i="2"/>
  <c r="K31" i="2"/>
  <c r="J31" i="2"/>
  <c r="I31" i="2"/>
  <c r="I47" i="2" l="1"/>
  <c r="I45" i="2" s="1"/>
  <c r="J47" i="2"/>
  <c r="J45" i="2" s="1"/>
  <c r="K47" i="2"/>
  <c r="K45" i="2" s="1"/>
  <c r="L47" i="2"/>
  <c r="L45" i="2" s="1"/>
  <c r="M47" i="2"/>
  <c r="M45" i="2" s="1"/>
  <c r="N47" i="2"/>
  <c r="N45" i="2" s="1"/>
  <c r="O47" i="2"/>
  <c r="O45" i="2" s="1"/>
  <c r="P47" i="2"/>
  <c r="P45" i="2" s="1"/>
  <c r="G49" i="2"/>
  <c r="H49" i="2"/>
  <c r="G47" i="2" l="1"/>
  <c r="H81" i="2"/>
  <c r="H79" i="2"/>
  <c r="H21" i="2" l="1"/>
  <c r="G21" i="2"/>
  <c r="H20" i="2"/>
  <c r="G20" i="2"/>
  <c r="H19" i="2"/>
  <c r="G19" i="2"/>
  <c r="H15" i="2"/>
  <c r="G15" i="2"/>
  <c r="G18" i="2" l="1"/>
  <c r="H18" i="2"/>
  <c r="Q19" i="2"/>
  <c r="Q20" i="2"/>
  <c r="Q15" i="2"/>
  <c r="G81" i="2" l="1"/>
  <c r="P71" i="2"/>
  <c r="O71" i="2"/>
  <c r="N71" i="2"/>
  <c r="M71" i="2"/>
  <c r="L71" i="2"/>
  <c r="K71" i="2"/>
  <c r="J71" i="2"/>
  <c r="I71" i="2"/>
  <c r="H73" i="2"/>
  <c r="G73" i="2"/>
  <c r="Q73" i="2" l="1"/>
  <c r="G29" i="2"/>
  <c r="P62" i="2"/>
  <c r="O62" i="2"/>
  <c r="N62" i="2"/>
  <c r="M62" i="2"/>
  <c r="K62" i="2"/>
  <c r="J62" i="2"/>
  <c r="I62" i="2"/>
  <c r="P57" i="2"/>
  <c r="O57" i="2"/>
  <c r="N57" i="2"/>
  <c r="M57" i="2"/>
  <c r="L57" i="2"/>
  <c r="L55" i="2" s="1"/>
  <c r="K57" i="2"/>
  <c r="J57" i="2"/>
  <c r="I57" i="2"/>
  <c r="I55" i="2" s="1"/>
  <c r="M86" i="2"/>
  <c r="G87" i="2"/>
  <c r="H87" i="2"/>
  <c r="G88" i="2"/>
  <c r="H88" i="2"/>
  <c r="G90" i="2"/>
  <c r="H90" i="2"/>
  <c r="H62" i="2" l="1"/>
  <c r="G62" i="2"/>
  <c r="M55" i="2"/>
  <c r="J55" i="2"/>
  <c r="K55" i="2"/>
  <c r="N55" i="2"/>
  <c r="O55" i="2"/>
  <c r="P55" i="2"/>
  <c r="H86" i="2"/>
  <c r="G86" i="2"/>
  <c r="K89" i="2"/>
  <c r="I86" i="2"/>
  <c r="J86" i="2"/>
  <c r="K86" i="2"/>
  <c r="L86" i="2"/>
  <c r="N86" i="2"/>
  <c r="O86" i="2"/>
  <c r="P86" i="2"/>
  <c r="P22" i="2"/>
  <c r="O22" i="2"/>
  <c r="N22" i="2"/>
  <c r="M22" i="2"/>
  <c r="L22" i="2"/>
  <c r="K22" i="2"/>
  <c r="J22" i="2"/>
  <c r="I22" i="2"/>
  <c r="Q26" i="2" l="1"/>
  <c r="Q81" i="2"/>
  <c r="J114" i="2"/>
  <c r="K114" i="2"/>
  <c r="L114" i="2"/>
  <c r="M114" i="2"/>
  <c r="N114" i="2"/>
  <c r="O114" i="2"/>
  <c r="P124" i="2"/>
  <c r="O124" i="2"/>
  <c r="N124" i="2"/>
  <c r="M124" i="2"/>
  <c r="L124" i="2"/>
  <c r="K124" i="2"/>
  <c r="J124" i="2"/>
  <c r="I124" i="2"/>
  <c r="P122" i="2" l="1"/>
  <c r="O122" i="2"/>
  <c r="N122" i="2"/>
  <c r="M122" i="2"/>
  <c r="L122" i="2"/>
  <c r="K122" i="2"/>
  <c r="J122" i="2"/>
  <c r="I122" i="2"/>
  <c r="H125" i="2"/>
  <c r="H124" i="2" s="1"/>
  <c r="G125" i="2"/>
  <c r="G124" i="2" s="1"/>
  <c r="G33" i="2"/>
  <c r="G32" i="2"/>
  <c r="H30" i="2"/>
  <c r="H28" i="2" s="1"/>
  <c r="G28" i="2"/>
  <c r="P27" i="2"/>
  <c r="O27" i="2"/>
  <c r="N27" i="2"/>
  <c r="M27" i="2"/>
  <c r="L27" i="2"/>
  <c r="K27" i="2"/>
  <c r="J27" i="2"/>
  <c r="I27" i="2"/>
  <c r="I11" i="2" s="1"/>
  <c r="H64" i="2"/>
  <c r="G64" i="2"/>
  <c r="H96" i="2"/>
  <c r="G96" i="2"/>
  <c r="H95" i="2"/>
  <c r="G95" i="2"/>
  <c r="P93" i="2"/>
  <c r="O93" i="2"/>
  <c r="N93" i="2"/>
  <c r="M93" i="2"/>
  <c r="L93" i="2"/>
  <c r="K93" i="2"/>
  <c r="J93" i="2"/>
  <c r="I93" i="2"/>
  <c r="H123" i="2"/>
  <c r="H122" i="2" s="1"/>
  <c r="G123" i="2"/>
  <c r="G122" i="2" s="1"/>
  <c r="P43" i="2"/>
  <c r="O43" i="2"/>
  <c r="N43" i="2"/>
  <c r="M43" i="2"/>
  <c r="L43" i="2"/>
  <c r="K43" i="2"/>
  <c r="J43" i="2"/>
  <c r="I43" i="2"/>
  <c r="P39" i="2"/>
  <c r="N39" i="2"/>
  <c r="M39" i="2"/>
  <c r="L39" i="2"/>
  <c r="K39" i="2"/>
  <c r="J39" i="2"/>
  <c r="I39" i="2"/>
  <c r="H42" i="2"/>
  <c r="G42" i="2"/>
  <c r="G31" i="2" l="1"/>
  <c r="H27" i="2"/>
  <c r="H31" i="2"/>
  <c r="Q31" i="2" s="1"/>
  <c r="G27" i="2"/>
  <c r="Q64" i="2"/>
  <c r="H93" i="2"/>
  <c r="Q28" i="2"/>
  <c r="Q95" i="2"/>
  <c r="Q30" i="2"/>
  <c r="Q33" i="2"/>
  <c r="Q32" i="2"/>
  <c r="Q29" i="2"/>
  <c r="Q125" i="2"/>
  <c r="G93" i="2"/>
  <c r="Q93" i="2" s="1"/>
  <c r="Q42" i="2"/>
  <c r="H54" i="2"/>
  <c r="G54" i="2"/>
  <c r="H53" i="2"/>
  <c r="G53" i="2"/>
  <c r="H52" i="2"/>
  <c r="G52" i="2"/>
  <c r="H51" i="2"/>
  <c r="G51" i="2"/>
  <c r="H50" i="2"/>
  <c r="G50" i="2"/>
  <c r="Q27" i="2" l="1"/>
  <c r="Q54" i="2"/>
  <c r="G45" i="2"/>
  <c r="H48" i="2"/>
  <c r="H47" i="2" s="1"/>
  <c r="H45" i="2" s="1"/>
  <c r="G48" i="2"/>
  <c r="P99" i="2"/>
  <c r="O99" i="2"/>
  <c r="N99" i="2"/>
  <c r="M99" i="2"/>
  <c r="L99" i="2"/>
  <c r="K99" i="2"/>
  <c r="J99" i="2"/>
  <c r="I99" i="2"/>
  <c r="H117" i="2"/>
  <c r="H116" i="2" s="1"/>
  <c r="G117" i="2"/>
  <c r="G116" i="2" s="1"/>
  <c r="P116" i="2"/>
  <c r="O116" i="2"/>
  <c r="N116" i="2"/>
  <c r="M116" i="2"/>
  <c r="L116" i="2"/>
  <c r="K116" i="2"/>
  <c r="J116" i="2"/>
  <c r="I116" i="2"/>
  <c r="H115" i="2"/>
  <c r="H114" i="2" s="1"/>
  <c r="G115" i="2"/>
  <c r="G114" i="2" s="1"/>
  <c r="P114" i="2"/>
  <c r="I114" i="2"/>
  <c r="P107" i="2"/>
  <c r="O107" i="2"/>
  <c r="N107" i="2"/>
  <c r="M107" i="2"/>
  <c r="L107" i="2"/>
  <c r="K107" i="2"/>
  <c r="J107" i="2"/>
  <c r="I107" i="2"/>
  <c r="P102" i="2"/>
  <c r="O102" i="2"/>
  <c r="N102" i="2"/>
  <c r="M102" i="2"/>
  <c r="L102" i="2"/>
  <c r="K102" i="2"/>
  <c r="J102" i="2"/>
  <c r="I102" i="2"/>
  <c r="Q116" i="2" l="1"/>
  <c r="Q117" i="2"/>
  <c r="Q114" i="2"/>
  <c r="Q115" i="2"/>
  <c r="Q124" i="2"/>
  <c r="Q24" i="2"/>
  <c r="H22" i="2"/>
  <c r="G22" i="2"/>
  <c r="M118" i="2"/>
  <c r="N118" i="2"/>
  <c r="O118" i="2"/>
  <c r="Q25" i="2" l="1"/>
  <c r="P16" i="2"/>
  <c r="O16" i="2"/>
  <c r="N16" i="2"/>
  <c r="M16" i="2"/>
  <c r="L16" i="2"/>
  <c r="K16" i="2"/>
  <c r="J16" i="2"/>
  <c r="I16" i="2"/>
  <c r="G17" i="2" l="1"/>
  <c r="H17" i="2"/>
  <c r="Q17" i="2" s="1"/>
  <c r="G16" i="2"/>
  <c r="P12" i="2"/>
  <c r="O14" i="2"/>
  <c r="O12" i="2" s="1"/>
  <c r="N14" i="2"/>
  <c r="M14" i="2"/>
  <c r="L14" i="2"/>
  <c r="K14" i="2"/>
  <c r="J14" i="2"/>
  <c r="J12" i="2" s="1"/>
  <c r="I14" i="2"/>
  <c r="I12" i="2" s="1"/>
  <c r="H113" i="2"/>
  <c r="H106" i="2"/>
  <c r="G106" i="2"/>
  <c r="H105" i="2"/>
  <c r="G105" i="2"/>
  <c r="H104" i="2"/>
  <c r="G104" i="2"/>
  <c r="H103" i="2"/>
  <c r="G103" i="2"/>
  <c r="H61" i="2"/>
  <c r="G61" i="2"/>
  <c r="H102" i="2" l="1"/>
  <c r="Q61" i="2"/>
  <c r="H16" i="2"/>
  <c r="Q16" i="2"/>
  <c r="G102" i="2"/>
  <c r="H112" i="2"/>
  <c r="Q88" i="2"/>
  <c r="Q103" i="2"/>
  <c r="Q104" i="2"/>
  <c r="Q105" i="2"/>
  <c r="Q106" i="2"/>
  <c r="G82" i="2"/>
  <c r="P120" i="2"/>
  <c r="O120" i="2"/>
  <c r="N120" i="2"/>
  <c r="M120" i="2"/>
  <c r="L120" i="2"/>
  <c r="K120" i="2"/>
  <c r="J120" i="2"/>
  <c r="I120" i="2"/>
  <c r="H83" i="2"/>
  <c r="G83" i="2"/>
  <c r="P109" i="2"/>
  <c r="O109" i="2"/>
  <c r="N109" i="2"/>
  <c r="M109" i="2"/>
  <c r="L109" i="2"/>
  <c r="K109" i="2"/>
  <c r="J109" i="2"/>
  <c r="I109" i="2"/>
  <c r="P112" i="2"/>
  <c r="O112" i="2"/>
  <c r="N112" i="2"/>
  <c r="M112" i="2"/>
  <c r="L112" i="2"/>
  <c r="K112" i="2"/>
  <c r="J112" i="2"/>
  <c r="I112" i="2"/>
  <c r="P118" i="2"/>
  <c r="L118" i="2"/>
  <c r="K118" i="2"/>
  <c r="J118" i="2"/>
  <c r="I118" i="2"/>
  <c r="J97" i="2" l="1"/>
  <c r="L97" i="2"/>
  <c r="N97" i="2"/>
  <c r="P97" i="2"/>
  <c r="I97" i="2"/>
  <c r="K97" i="2"/>
  <c r="M97" i="2"/>
  <c r="O97" i="2"/>
  <c r="Q83" i="2"/>
  <c r="Q102" i="2"/>
  <c r="H121" i="2"/>
  <c r="G121" i="2"/>
  <c r="G120" i="2" s="1"/>
  <c r="H120" i="2" l="1"/>
  <c r="Q120" i="2" s="1"/>
  <c r="Q121" i="2"/>
  <c r="K12" i="2"/>
  <c r="L12" i="2"/>
  <c r="M12" i="2"/>
  <c r="N12" i="2"/>
  <c r="H119" i="2"/>
  <c r="G119" i="2"/>
  <c r="G118" i="2" s="1"/>
  <c r="G113" i="2"/>
  <c r="H111" i="2"/>
  <c r="G111" i="2"/>
  <c r="H110" i="2"/>
  <c r="G110" i="2"/>
  <c r="H108" i="2"/>
  <c r="H107" i="2" s="1"/>
  <c r="G108" i="2"/>
  <c r="G107" i="2" s="1"/>
  <c r="H101" i="2"/>
  <c r="G101" i="2"/>
  <c r="H100" i="2"/>
  <c r="G100" i="2"/>
  <c r="G99" i="2" s="1"/>
  <c r="H92" i="2"/>
  <c r="G92" i="2"/>
  <c r="G91" i="2" s="1"/>
  <c r="P91" i="2"/>
  <c r="O91" i="2"/>
  <c r="N91" i="2"/>
  <c r="M91" i="2"/>
  <c r="L91" i="2"/>
  <c r="K91" i="2"/>
  <c r="J91" i="2"/>
  <c r="I91" i="2"/>
  <c r="G89" i="2"/>
  <c r="P89" i="2"/>
  <c r="O89" i="2"/>
  <c r="N89" i="2"/>
  <c r="M89" i="2"/>
  <c r="L89" i="2"/>
  <c r="J89" i="2"/>
  <c r="I89" i="2"/>
  <c r="H82" i="2"/>
  <c r="Q82" i="2" s="1"/>
  <c r="H80" i="2"/>
  <c r="G80" i="2"/>
  <c r="G79" i="2"/>
  <c r="P78" i="2"/>
  <c r="P76" i="2" s="1"/>
  <c r="O78" i="2"/>
  <c r="O76" i="2" s="1"/>
  <c r="N78" i="2"/>
  <c r="N76" i="2" s="1"/>
  <c r="M78" i="2"/>
  <c r="M76" i="2" s="1"/>
  <c r="L78" i="2"/>
  <c r="L76" i="2" s="1"/>
  <c r="K78" i="2"/>
  <c r="K76" i="2" s="1"/>
  <c r="J78" i="2"/>
  <c r="J76" i="2" s="1"/>
  <c r="I78" i="2"/>
  <c r="I76" i="2" s="1"/>
  <c r="H75" i="2"/>
  <c r="G75" i="2"/>
  <c r="G74" i="2" s="1"/>
  <c r="P74" i="2"/>
  <c r="O74" i="2"/>
  <c r="N74" i="2"/>
  <c r="M74" i="2"/>
  <c r="L74" i="2"/>
  <c r="K74" i="2"/>
  <c r="J74" i="2"/>
  <c r="I74" i="2"/>
  <c r="H72" i="2"/>
  <c r="G72" i="2"/>
  <c r="G71" i="2" s="1"/>
  <c r="H70" i="2"/>
  <c r="G70" i="2"/>
  <c r="P69" i="2"/>
  <c r="O69" i="2"/>
  <c r="N69" i="2"/>
  <c r="M69" i="2"/>
  <c r="L69" i="2"/>
  <c r="J69" i="2"/>
  <c r="I69" i="2"/>
  <c r="H66" i="2"/>
  <c r="H65" i="2" s="1"/>
  <c r="H63" i="2"/>
  <c r="G63" i="2"/>
  <c r="H60" i="2"/>
  <c r="G60" i="2"/>
  <c r="H58" i="2"/>
  <c r="G58" i="2"/>
  <c r="H44" i="2"/>
  <c r="H43" i="2" s="1"/>
  <c r="G44" i="2"/>
  <c r="G43" i="2" s="1"/>
  <c r="H41" i="2"/>
  <c r="G41" i="2"/>
  <c r="H40" i="2"/>
  <c r="G40" i="2"/>
  <c r="H38" i="2"/>
  <c r="G38" i="2"/>
  <c r="H37" i="2"/>
  <c r="G37" i="2"/>
  <c r="P36" i="2"/>
  <c r="O36" i="2"/>
  <c r="N36" i="2"/>
  <c r="M36" i="2"/>
  <c r="L36" i="2"/>
  <c r="K36" i="2"/>
  <c r="J36" i="2"/>
  <c r="I36" i="2"/>
  <c r="G14" i="2"/>
  <c r="Q75" i="2" l="1"/>
  <c r="Q70" i="2"/>
  <c r="G69" i="2"/>
  <c r="G67" i="2" s="1"/>
  <c r="H71" i="2"/>
  <c r="Q71" i="2" s="1"/>
  <c r="Q72" i="2"/>
  <c r="H12" i="2"/>
  <c r="G12" i="2"/>
  <c r="H99" i="2"/>
  <c r="Q99" i="2" s="1"/>
  <c r="Q65" i="2"/>
  <c r="Q66" i="2"/>
  <c r="Q62" i="2"/>
  <c r="Q63" i="2"/>
  <c r="Q60" i="2"/>
  <c r="Q59" i="2"/>
  <c r="Q58" i="2"/>
  <c r="Q18" i="2"/>
  <c r="G39" i="2"/>
  <c r="G57" i="2"/>
  <c r="H57" i="2"/>
  <c r="H55" i="2" s="1"/>
  <c r="G84" i="2"/>
  <c r="G78" i="2"/>
  <c r="G76" i="2" s="1"/>
  <c r="Q79" i="2"/>
  <c r="H39" i="2"/>
  <c r="G109" i="2"/>
  <c r="Q92" i="2"/>
  <c r="Q111" i="2"/>
  <c r="Q101" i="2"/>
  <c r="Q90" i="2"/>
  <c r="H69" i="2"/>
  <c r="Q69" i="2" s="1"/>
  <c r="H74" i="2"/>
  <c r="Q74" i="2" s="1"/>
  <c r="H78" i="2"/>
  <c r="G112" i="2"/>
  <c r="Q112" i="2" s="1"/>
  <c r="Q113" i="2"/>
  <c r="H118" i="2"/>
  <c r="Q118" i="2" s="1"/>
  <c r="Q119" i="2"/>
  <c r="Q37" i="2"/>
  <c r="Q38" i="2"/>
  <c r="Q80" i="2"/>
  <c r="Q122" i="2"/>
  <c r="Q86" i="2"/>
  <c r="Q87" i="2"/>
  <c r="Q100" i="2"/>
  <c r="Q107" i="2"/>
  <c r="Q108" i="2"/>
  <c r="H109" i="2"/>
  <c r="Q110" i="2"/>
  <c r="Q53" i="2"/>
  <c r="Q52" i="2"/>
  <c r="Q48" i="2"/>
  <c r="Q49" i="2"/>
  <c r="Q44" i="2"/>
  <c r="Q40" i="2"/>
  <c r="Q41" i="2"/>
  <c r="Q21" i="2"/>
  <c r="Q96" i="2"/>
  <c r="H14" i="2"/>
  <c r="Q14" i="2" s="1"/>
  <c r="Q22" i="2"/>
  <c r="K84" i="2"/>
  <c r="P84" i="2"/>
  <c r="N84" i="2"/>
  <c r="L84" i="2"/>
  <c r="J84" i="2"/>
  <c r="O84" i="2"/>
  <c r="M84" i="2"/>
  <c r="I84" i="2"/>
  <c r="K34" i="2"/>
  <c r="L67" i="2"/>
  <c r="P67" i="2"/>
  <c r="L34" i="2"/>
  <c r="P34" i="2"/>
  <c r="K67" i="2"/>
  <c r="I34" i="2"/>
  <c r="M34" i="2"/>
  <c r="G36" i="2"/>
  <c r="O34" i="2"/>
  <c r="J67" i="2"/>
  <c r="J34" i="2"/>
  <c r="N34" i="2"/>
  <c r="I67" i="2"/>
  <c r="M67" i="2"/>
  <c r="O67" i="2"/>
  <c r="N67" i="2"/>
  <c r="H89" i="2"/>
  <c r="Q89" i="2" s="1"/>
  <c r="H36" i="2"/>
  <c r="H91" i="2"/>
  <c r="Q91" i="2" s="1"/>
  <c r="Q39" i="2" l="1"/>
  <c r="G55" i="2"/>
  <c r="Q55" i="2" s="1"/>
  <c r="Q57" i="2"/>
  <c r="H76" i="2"/>
  <c r="Q76" i="2" s="1"/>
  <c r="Q78" i="2"/>
  <c r="G97" i="2"/>
  <c r="Q109" i="2"/>
  <c r="K11" i="2"/>
  <c r="N11" i="2"/>
  <c r="O11" i="2"/>
  <c r="M11" i="2"/>
  <c r="J11" i="2"/>
  <c r="P11" i="2"/>
  <c r="H97" i="2"/>
  <c r="L11" i="2"/>
  <c r="Q36" i="2"/>
  <c r="Q12" i="2"/>
  <c r="H67" i="2"/>
  <c r="Q67" i="2" s="1"/>
  <c r="Q50" i="2"/>
  <c r="Q51" i="2"/>
  <c r="Q43" i="2"/>
  <c r="H84" i="2"/>
  <c r="Q84" i="2" s="1"/>
  <c r="G34" i="2"/>
  <c r="H34" i="2"/>
  <c r="G11" i="2" l="1"/>
  <c r="H11" i="2"/>
  <c r="Q34" i="2"/>
  <c r="Q97" i="2"/>
  <c r="Q45" i="2"/>
  <c r="Q47" i="2"/>
  <c r="Q11" i="2" l="1"/>
</calcChain>
</file>

<file path=xl/sharedStrings.xml><?xml version="1.0" encoding="utf-8"?>
<sst xmlns="http://schemas.openxmlformats.org/spreadsheetml/2006/main" count="175" uniqueCount="161">
  <si>
    <t>№ п/п</t>
  </si>
  <si>
    <t>Объемы финансирования, тыс. рублей</t>
  </si>
  <si>
    <t>всего</t>
  </si>
  <si>
    <t>в том числе по источникам финансирования</t>
  </si>
  <si>
    <t>федеральный  бюджет</t>
  </si>
  <si>
    <t>областной бюджет</t>
  </si>
  <si>
    <t>внебюджетные источники</t>
  </si>
  <si>
    <t>в том числе по подпрограммам:</t>
  </si>
  <si>
    <t>1.1.</t>
  </si>
  <si>
    <t>1.2.</t>
  </si>
  <si>
    <t>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Верхнемамонского муниципального района Воронежской области</t>
  </si>
  <si>
    <t>8.1.</t>
  </si>
  <si>
    <t>8.2.</t>
  </si>
  <si>
    <t>Наименование программных мероприятий</t>
  </si>
  <si>
    <t>Срок реализации программы</t>
  </si>
  <si>
    <t>план</t>
  </si>
  <si>
    <t>факт</t>
  </si>
  <si>
    <t>Уровень освоения финансовых средств (%)</t>
  </si>
  <si>
    <t>в том числе по подпрграммам</t>
  </si>
  <si>
    <t xml:space="preserve">Мероприятие 1 
Проведение природоохранных акций, поддержка детского экологического движения
</t>
  </si>
  <si>
    <t>Основное мероприятие 1 Строительство и реконструкция объектов капитального строительства муниципальной собственности</t>
  </si>
  <si>
    <t>Подпрограмма 1  «Развитие дошкольного и общего образования».</t>
  </si>
  <si>
    <t>Подпрограмма 2 «Социализация детей – сирот и детей, нуждающихся в особой заботе государства».</t>
  </si>
  <si>
    <t>Подпрограмма 3 «Развитие дополнительного образования и воспитания».</t>
  </si>
  <si>
    <t>Подпрограмма 4 «Создание условий для организации отдыха и оздоровления детей и молодежи».</t>
  </si>
  <si>
    <t>Подпрограмма 5 «Обеспечение реализации муниципальной программы».</t>
  </si>
  <si>
    <t>Основное мероприятие 1 "Развитие дошкольного образования"</t>
  </si>
  <si>
    <t>Основное мероприятие 2 "Развитие общего образования"</t>
  </si>
  <si>
    <t>Основное мероприятие 1.5. «Управление муниципальным долгом»</t>
  </si>
  <si>
    <t>Основное мероприятие 1.4. «Управление резервным фондом»</t>
  </si>
  <si>
    <t>Основное мероприятие 2.2. «Выравнивание бюджетной обеспеченности сельских поселений Верхнемамонского муниципального района»</t>
  </si>
  <si>
    <t>Подпрограмма 2 Создание условий для эффективного и ответственного управления муниципальными финансами, повышение устойчивости бюджетов сельских поселений Верхнемамонского муниципального района Воронежской области</t>
  </si>
  <si>
    <t>Подпрограмма 3 Обеспечение реализации муниципальной  программы</t>
  </si>
  <si>
    <t>Возмещение части затрат на приобретение элитных семян</t>
  </si>
  <si>
    <t xml:space="preserve"> Подпрограмма 1 «Развитие подотрасли растениеводства, переработки и реализации продукции растениеводства»
</t>
  </si>
  <si>
    <t>Подпрограмма 2 «Развитие подотрасли животноводства, переработки и реализации продукции животноводства»</t>
  </si>
  <si>
    <t>Подпрограмма 3 «Развитие мясного скотоводства»</t>
  </si>
  <si>
    <t>Субсидии на содержание 1 головы крупного рогатого скота специализированных мясных и помесных пород</t>
  </si>
  <si>
    <t>Поддержка начинающих фермеров</t>
  </si>
  <si>
    <t>Поддержка развития семейных животноводческих ферм</t>
  </si>
  <si>
    <t>Пдпрограмма 4 «Поддержка малых форм хозяйствования»</t>
  </si>
  <si>
    <t>Подпрограмма 5 Техническая и технологическая модернизация, инновационное развитие»</t>
  </si>
  <si>
    <t xml:space="preserve">Финансовое обеспечение выполнения муниципального задания на оказание  услуг (выполнение работ) МКУ "Отдел аграрной политики и земельных отношений Верхнемамонского муниципального района" </t>
  </si>
  <si>
    <t>в т.ч. по мероприятиям</t>
  </si>
  <si>
    <t>Основное мероприятие 1 "Обеспечение жильем молодых семей"</t>
  </si>
  <si>
    <t>Подпрограмма 1 "Создание условий для обеспечения доступным и комфортным жильем населения Верхнемамонского муниципального района, Воронежской области"</t>
  </si>
  <si>
    <t>Подпрограмма 3 Создание условий для обеспечения качественными услугами ЖКХ населения Верхнемамонского муниципального района</t>
  </si>
  <si>
    <t>Подпрограмма 2 «Сохранение и развитие дополнительного образования в  сфере культуры Верхнемамонского муниципального района».</t>
  </si>
  <si>
    <t xml:space="preserve">Основное мероприятие 3.1 Финансовое обеспечение учреждений культуры
</t>
  </si>
  <si>
    <t>Основное мероприятие 1 Предоставление субсидий из районного бюджета на компенсации потерь в доходах транспортных предприятий, возникающих в результате государственного регулирования тарифов, невозмещенных областными субсидиями</t>
  </si>
  <si>
    <t>7.1.</t>
  </si>
  <si>
    <t>7.2.</t>
  </si>
  <si>
    <t>Основное мероприятие 1.1 Реализация календарного плана официальных физкультурных мероприятий и спортивных мероприятий Верхнемамонского муниципального района</t>
  </si>
  <si>
    <t>Подпрограмма 3 Экологическое образование и просвещение</t>
  </si>
  <si>
    <t>Подпрограмма 2 Безопасность гидротехнических сооружений</t>
  </si>
  <si>
    <t>Основное мероприятие 1.1 Выделение грантов сельским поселениям</t>
  </si>
  <si>
    <t>Подпрограмма 2 Строительство и реконструкция спортивных сооружений Верхнемамонского муниципального района</t>
  </si>
  <si>
    <t>Подпрограма 2 Поощрение муниципальных образований</t>
  </si>
  <si>
    <t xml:space="preserve">Основное мероприятие 2.2 
Финансовое обеспечение выполнения других обязательств; МКОУДОД "Верхнемамонское ДШИ"
</t>
  </si>
  <si>
    <t>Основное мероприятие 2.3. «Поддержка мер по обеспечению сбалансированности сельских поселений Верхнемамонского муниципального района»</t>
  </si>
  <si>
    <t>Оказание несвязанной поддержки сельскохозяйствкенным товаропроизводителям в области растениеводства</t>
  </si>
  <si>
    <t>Поддержка племенного животноводства</t>
  </si>
  <si>
    <t>Средства на приобретение сельхозтехники и оборудования</t>
  </si>
  <si>
    <t>Профилактика безнадзоных животных</t>
  </si>
  <si>
    <t>1.3.</t>
  </si>
  <si>
    <t>Подпрограмма 2 "Развитие градостроительной деятельности"</t>
  </si>
  <si>
    <t xml:space="preserve">местный бюджет </t>
  </si>
  <si>
    <t xml:space="preserve">Причины отклонений </t>
  </si>
  <si>
    <t xml:space="preserve">гр.5/гр.4
*100
</t>
  </si>
  <si>
    <t>Управление муниципальным имуществом и земельными ресурсами</t>
  </si>
  <si>
    <t>в том числе по мероприятиям:</t>
  </si>
  <si>
    <t>5.1</t>
  </si>
  <si>
    <t>5.2</t>
  </si>
  <si>
    <t>5.3</t>
  </si>
  <si>
    <t>5.4</t>
  </si>
  <si>
    <t>5.5</t>
  </si>
  <si>
    <t>6.1</t>
  </si>
  <si>
    <t>6.2</t>
  </si>
  <si>
    <t>6.4</t>
  </si>
  <si>
    <t>7.3.</t>
  </si>
  <si>
    <t>8.4.</t>
  </si>
  <si>
    <t>9.1.</t>
  </si>
  <si>
    <t>9.2.</t>
  </si>
  <si>
    <t>12.1.</t>
  </si>
  <si>
    <t>12.2.</t>
  </si>
  <si>
    <t>12.3.</t>
  </si>
  <si>
    <t>12.4.</t>
  </si>
  <si>
    <t>12.5.</t>
  </si>
  <si>
    <t>12.6.</t>
  </si>
  <si>
    <t>Развитие пассажирского транспорта общего пользования Верхнемамонского муниципального района Воронежской области»</t>
  </si>
  <si>
    <t xml:space="preserve">Повышение безопасности дорожного движения в Верхнемамонском муниципальном районе Воронежской области» </t>
  </si>
  <si>
    <t>4.1</t>
  </si>
  <si>
    <t>4.2</t>
  </si>
  <si>
    <t>4.3</t>
  </si>
  <si>
    <t>Развитие образования</t>
  </si>
  <si>
    <t>Развитие культуры Верхнемамонского муниципального района Воронежской области.</t>
  </si>
  <si>
    <t>Охрана окружающей среды Верхнемамонского муниципального района Воронежской области</t>
  </si>
  <si>
    <t>Развитие местного самоуправления Верхнемамонского муниципального района Воронежской области</t>
  </si>
  <si>
    <t xml:space="preserve">Развитие физической культуры и спорта Верхнемамонского муниципального района Воронежской области </t>
  </si>
  <si>
    <t>Защита населения и территории Верхнемамонского муниципального района от чрезвычайных ситуаций, обеспечение пожарной безопасности и безопасности людей на водных объектах</t>
  </si>
  <si>
    <t xml:space="preserve"> Повышение энергоэффективности экономики Верхнемамонского муниципального района</t>
  </si>
  <si>
    <t xml:space="preserve">Развитие сельского хозяйства, производства пищевых продуктов и инфраструктуры агропродовольственного рынка </t>
  </si>
  <si>
    <t>Обеспечение доступным и комфортным жильем и коммунальными услугами населения Верхнемамонского муниципального района Воронежской области</t>
  </si>
  <si>
    <t xml:space="preserve">Развитие и поддержка малого и среднего предпринимательства Верхнемамонского муниципального района
</t>
  </si>
  <si>
    <t>Развитие овцеводства и козоводства</t>
  </si>
  <si>
    <t>Развитие рыбоводства</t>
  </si>
  <si>
    <t>Развитие молочного скотоводства</t>
  </si>
  <si>
    <t>Подпрограмма 8 «Обеспечение реализации муниципальной программы «Развитие сельского хозяйства, производства пищевых продуктов и инфраструктуры агропродовольственного рынка»</t>
  </si>
  <si>
    <t>Создание условий для обеспечения доступным и комфортным жильем сельского населения Верхнемамонского муниципального района</t>
  </si>
  <si>
    <t xml:space="preserve">Подпрограмма 6 «Комплексное развитие сельских территорий  Верхнемамонского муниципального района Воронежской области </t>
  </si>
  <si>
    <t>12.7</t>
  </si>
  <si>
    <t>12.8.</t>
  </si>
  <si>
    <t>Подпрограмма 7 "Обеспечение эпизотического и ветеринарно-санитарного благополучия на территории Воронежской области"</t>
  </si>
  <si>
    <t>Подпрограмма 6 "Вовлечение молодежи в социальную практику""</t>
  </si>
  <si>
    <t>5.6</t>
  </si>
  <si>
    <t>Подпрограмма 1         Развитие физической культуры и массового спорта в Верхнемамонском муниципальном районе</t>
  </si>
  <si>
    <t>Подпрограмма 1 Управление  муниципальным финансами</t>
  </si>
  <si>
    <t>Основное мероприятие 2.5. «Предоставление иных межбюджетных трансфертов для софинансирования расходных обязательств"</t>
  </si>
  <si>
    <t xml:space="preserve">Основное мероприятие 3.1
 «Финансовое обеспечение деятельности финансового отдела администрации Верх-немамонского муниципального района Воронежской области»
</t>
  </si>
  <si>
    <t>Основное мероприятие 2.1 Градостроительное проектирование</t>
  </si>
  <si>
    <t>Основное мероприятие 3.3 "Развитие систем водоснабжения и водоотведения Верхнемамонского муниципального района""</t>
  </si>
  <si>
    <t>Основное мероприятие 1 Организационно-планировочные и инженерные мероприятия, направленные на  улучшение состояния автомобильных дорог общего пользования  местного значения, дворовых территорий многоквартирных домов и подъездов к дворовым территориям многоквартирных Верхнемамонского  муниципального района Воронежской области</t>
  </si>
  <si>
    <t xml:space="preserve">Основное мероприятие 1 Энергосбережение и повышение энергетической эффективности в бюджетных учреждениях и иных организациях с участием  муниципального бюджета Верхнемамонского муниципального района. </t>
  </si>
  <si>
    <t xml:space="preserve">  </t>
  </si>
  <si>
    <t>Основное мероприятие 2 Строительство и реконструкция имеющихся  сетей наружного освещения с оснащением энергосберегающими источниками света</t>
  </si>
  <si>
    <t>Подпрограмма 1 «Развитие  культурно-досуговой деятельности и народного творчества"</t>
  </si>
  <si>
    <t>Основное мероприятие 1.1. Сохранение и развитие традиционной народной культуры и любительского самодеятельного творчества сельских территорий</t>
  </si>
  <si>
    <t xml:space="preserve">Подпрограмма 5 Обеспечение реализации муниципальной программы.
</t>
  </si>
  <si>
    <t>6.5</t>
  </si>
  <si>
    <t>Подпрограмма 4 «Развитие музейного дела в сфере культуры».</t>
  </si>
  <si>
    <r>
      <rPr>
        <b/>
        <sz val="10"/>
        <rFont val="Times New Roman"/>
        <family val="1"/>
        <charset val="204"/>
      </rPr>
      <t xml:space="preserve">Основное мероприятие 1 </t>
    </r>
    <r>
      <rPr>
        <sz val="10"/>
        <rFont val="Times New Roman"/>
        <family val="1"/>
        <charset val="204"/>
      </rPr>
      <t>Регулирование и совершенствование деятельности в сфере имущественных и земельных отношений</t>
    </r>
  </si>
  <si>
    <r>
      <rPr>
        <b/>
        <sz val="10"/>
        <rFont val="Times New Roman"/>
        <family val="1"/>
        <charset val="204"/>
      </rPr>
      <t xml:space="preserve">Основное мероприятие 2 </t>
    </r>
    <r>
      <rPr>
        <sz val="10"/>
        <rFont val="Times New Roman"/>
        <family val="1"/>
        <charset val="204"/>
      </rPr>
      <t>Обеспечение приватизации объектов муниципальной  собственности</t>
    </r>
  </si>
  <si>
    <r>
      <t xml:space="preserve">Основное мероприятие 1 </t>
    </r>
    <r>
      <rPr>
        <sz val="10"/>
        <rFont val="Times New Roman"/>
        <family val="1"/>
        <charset val="204"/>
      </rPr>
      <t xml:space="preserve">Финансовое обеспечение деятельности Отдела </t>
    </r>
  </si>
  <si>
    <r>
      <rPr>
        <b/>
        <sz val="10"/>
        <rFont val="Times New Roman"/>
        <family val="1"/>
        <charset val="204"/>
      </rPr>
      <t xml:space="preserve">Основное мероприятие 2 </t>
    </r>
    <r>
      <rPr>
        <sz val="10"/>
        <rFont val="Times New Roman"/>
        <family val="1"/>
        <charset val="204"/>
      </rPr>
      <t xml:space="preserve">Финансовое обеспечение выполнения других расходных обязательств Отдела  </t>
    </r>
  </si>
  <si>
    <t>3.1.</t>
  </si>
  <si>
    <t>3.2.</t>
  </si>
  <si>
    <t>Приложение 2</t>
  </si>
  <si>
    <t>Подпрограмма 1 Развитие и совершенствование системы обращения с отходами, мониторинг окружающей среды</t>
  </si>
  <si>
    <t>Мероприятие - Текущий ремонт ГТС</t>
  </si>
  <si>
    <t>Основное мероприятие 1.2 Вовлечение населенияв занятия физической культурой и и массовым спортом, включая категорию граждан с органиченными возможностями здоровья</t>
  </si>
  <si>
    <t>8.3.</t>
  </si>
  <si>
    <t xml:space="preserve">Подпрограмма 3 Социальная поддержка граждан.
</t>
  </si>
  <si>
    <t>Подпрограмма 4 Содействие занятости населения.</t>
  </si>
  <si>
    <t xml:space="preserve">Подпрограмма 5  Поддержка социально ориентированных некоммерческих организаций, развитие системы территориального общественного самоуправления и развития гражданского общества  на территории Верхнемамонского муниципального района Воронежской области </t>
  </si>
  <si>
    <t xml:space="preserve">Подпрограмма 6  Обеспечение реализации муниципальной программы.
</t>
  </si>
  <si>
    <t>2.1 Предоставление грантов начинающим субъектам малого предпринимательства.</t>
  </si>
  <si>
    <t>2.3 Приобретение специализированного автотранспорта для торгового обслуживания сельского населения, проживающего в отдаленных и малонаселенных пунктах.</t>
  </si>
  <si>
    <t xml:space="preserve">2.2 Предоставление субсидий для финансовой поддержки малого и среднего предпринимательства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</t>
  </si>
  <si>
    <t>Основное мероприятие 4 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</t>
  </si>
  <si>
    <t>Основное мероприятие 3.2. Приобретение коммунальной специализированной техники</t>
  </si>
  <si>
    <t xml:space="preserve">Основное мероприятие 1.2 Развитие библиотечного дела.
</t>
  </si>
  <si>
    <t xml:space="preserve">Основное мероприятие 1.3 Финансовое обеспечение деятельности МКУ "РДК"
</t>
  </si>
  <si>
    <t>Основное мероприятие 1.4 Укрепление и развитие материально-технической базы культуры</t>
  </si>
  <si>
    <t>Подпрограмма 1 «Совершенствование системы управления в сфере имущественно - земельных отношений Верхнемамонского муниципального района Воронежской области»</t>
  </si>
  <si>
    <t>Подпрограмма 2   "Обеспечение реализации  муниципальной программы Верхнемамонского муниципального района Воронежской области «Управление муниципальным имуществом»"</t>
  </si>
  <si>
    <t>Мероприятие - Капитальный ремонт гидротехнических сооружений пруда на балке Журавка (верхний) в селе Русская Журавка Верхнемамонского района Воронежской области</t>
  </si>
  <si>
    <t>Основное мероприятие 3.1. Реформирование и модернизация жилищно-коммунального комплекса</t>
  </si>
  <si>
    <t>Мероприятие 1 Ликвидация несанкционированных свалок в сельских поселениях</t>
  </si>
  <si>
    <t>Профилактика правонарушений, терроризма,экстремизма,комплексные меры противодействия злоупотреблению наркотиками и их незаконному обороту на территории Верхнемамонского муниципального района</t>
  </si>
  <si>
    <t xml:space="preserve">Отчет
о ходе реализации муниципальных программ (финансирование программ)
за  2024 г.
</t>
  </si>
  <si>
    <t>Мероприятие 1 Оборудование и содержание единой дежурно-диспетчерской службы муниципального района в соответствии с методическими рекомендациями по организации функционирования единых дежурно-диспетчерских служб муниципальных образований Воронежской области, утвержденными решением методического совета от 12.08.2011 №3/3-1-7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</si>
</sst>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Border="1"/>
    <xf numFmtId="49" fontId="0" fillId="0" borderId="0" xfId="0" applyNumberFormat="1"/>
    <xf numFmtId="4" fontId="3" fillId="0" borderId="0" xfId="0" applyNumberFormat="1" applyFont="1" applyBorder="1" applyAlignment="1">
      <alignment horizontal="right" wrapText="1"/>
    </xf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0" fillId="2" borderId="0" xfId="0" applyFill="1"/>
    <xf numFmtId="49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2" fontId="0" fillId="0" borderId="0" xfId="0" applyNumberFormat="1"/>
    <xf numFmtId="0" fontId="1" fillId="2" borderId="0" xfId="0" applyFont="1" applyFill="1" applyAlignment="1">
      <alignment wrapText="1"/>
    </xf>
    <xf numFmtId="0" fontId="0" fillId="0" borderId="0" xfId="0"/>
    <xf numFmtId="0" fontId="6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/>
    <xf numFmtId="0" fontId="0" fillId="0" borderId="0" xfId="0"/>
    <xf numFmtId="2" fontId="2" fillId="0" borderId="0" xfId="0" applyNumberFormat="1" applyFont="1" applyFill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7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49" fontId="8" fillId="2" borderId="1" xfId="0" applyNumberFormat="1" applyFont="1" applyFill="1" applyBorder="1" applyAlignment="1">
      <alignment horizontal="left" vertical="top" wrapText="1"/>
    </xf>
    <xf numFmtId="0" fontId="0" fillId="0" borderId="0" xfId="0"/>
    <xf numFmtId="0" fontId="0" fillId="0" borderId="0" xfId="0"/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165" fontId="0" fillId="0" borderId="0" xfId="0" applyNumberFormat="1"/>
    <xf numFmtId="0" fontId="1" fillId="0" borderId="0" xfId="0" applyFont="1"/>
    <xf numFmtId="0" fontId="0" fillId="0" borderId="0" xfId="0" applyFill="1" applyBorder="1"/>
    <xf numFmtId="0" fontId="0" fillId="0" borderId="0" xfId="0"/>
    <xf numFmtId="49" fontId="0" fillId="2" borderId="0" xfId="0" applyNumberFormat="1" applyFill="1"/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left" vertical="top"/>
    </xf>
    <xf numFmtId="0" fontId="8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15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left" vertical="top" wrapText="1"/>
    </xf>
    <xf numFmtId="164" fontId="8" fillId="3" borderId="1" xfId="0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/>
    </xf>
    <xf numFmtId="0" fontId="1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wrapText="1"/>
    </xf>
    <xf numFmtId="0" fontId="0" fillId="0" borderId="0" xfId="0"/>
    <xf numFmtId="0" fontId="8" fillId="3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justify"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textRotation="90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justify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justify" vertical="top" wrapText="1"/>
    </xf>
    <xf numFmtId="0" fontId="8" fillId="3" borderId="4" xfId="0" applyFont="1" applyFill="1" applyBorder="1" applyAlignment="1">
      <alignment horizontal="justify" vertical="top" wrapText="1"/>
    </xf>
    <xf numFmtId="0" fontId="8" fillId="3" borderId="3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justify" vertical="top" wrapText="1"/>
    </xf>
    <xf numFmtId="2" fontId="7" fillId="2" borderId="1" xfId="0" applyNumberFormat="1" applyFont="1" applyFill="1" applyBorder="1" applyAlignment="1">
      <alignment horizontal="justify" vertical="top" wrapText="1"/>
    </xf>
    <xf numFmtId="2" fontId="8" fillId="3" borderId="1" xfId="0" applyNumberFormat="1" applyFont="1" applyFill="1" applyBorder="1" applyAlignment="1">
      <alignment horizontal="justify" vertical="top" wrapText="1"/>
    </xf>
    <xf numFmtId="2" fontId="7" fillId="2" borderId="1" xfId="0" applyNumberFormat="1" applyFont="1" applyFill="1" applyBorder="1" applyAlignment="1">
      <alignment horizontal="center" vertical="top"/>
    </xf>
    <xf numFmtId="2" fontId="7" fillId="2" borderId="2" xfId="0" applyNumberFormat="1" applyFont="1" applyFill="1" applyBorder="1" applyAlignment="1">
      <alignment horizontal="left" vertical="top" wrapText="1"/>
    </xf>
    <xf numFmtId="2" fontId="7" fillId="2" borderId="4" xfId="0" applyNumberFormat="1" applyFont="1" applyFill="1" applyBorder="1" applyAlignment="1">
      <alignment horizontal="left" vertical="top" wrapText="1"/>
    </xf>
    <xf numFmtId="2" fontId="7" fillId="2" borderId="3" xfId="0" applyNumberFormat="1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justify" vertical="top" wrapText="1"/>
    </xf>
    <xf numFmtId="164" fontId="8" fillId="3" borderId="2" xfId="0" applyNumberFormat="1" applyFont="1" applyFill="1" applyBorder="1" applyAlignment="1">
      <alignment horizontal="left" vertical="top" wrapText="1"/>
    </xf>
    <xf numFmtId="164" fontId="8" fillId="3" borderId="4" xfId="0" applyNumberFormat="1" applyFont="1" applyFill="1" applyBorder="1" applyAlignment="1">
      <alignment horizontal="left" vertical="top" wrapText="1"/>
    </xf>
    <xf numFmtId="164" fontId="8" fillId="3" borderId="3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left" vertical="top"/>
    </xf>
    <xf numFmtId="164" fontId="7" fillId="2" borderId="1" xfId="0" applyNumberFormat="1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164" fontId="7" fillId="2" borderId="2" xfId="0" applyNumberFormat="1" applyFont="1" applyFill="1" applyBorder="1" applyAlignment="1">
      <alignment horizontal="left" vertical="top" wrapText="1"/>
    </xf>
    <xf numFmtId="164" fontId="7" fillId="2" borderId="4" xfId="0" applyNumberFormat="1" applyFont="1" applyFill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4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0</xdr:colOff>
          <xdr:row>42</xdr:row>
          <xdr:rowOff>0</xdr:rowOff>
        </xdr:from>
        <xdr:to>
          <xdr:col>17</xdr:col>
          <xdr:colOff>0</xdr:colOff>
          <xdr:row>42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29"/>
  <sheetViews>
    <sheetView tabSelected="1" topLeftCell="A26" workbookViewId="0">
      <selection activeCell="A27" sqref="A27:Q33"/>
    </sheetView>
  </sheetViews>
  <sheetFormatPr defaultRowHeight="15" x14ac:dyDescent="0.25"/>
  <cols>
    <col min="1" max="1" width="4.28515625" style="11" customWidth="1"/>
    <col min="2" max="2" width="14.140625" style="11" customWidth="1"/>
    <col min="3" max="4" width="9.140625" style="11" hidden="1" customWidth="1"/>
    <col min="5" max="5" width="23.28515625" style="11" customWidth="1"/>
    <col min="6" max="6" width="5.42578125" style="11" customWidth="1"/>
    <col min="7" max="7" width="10.7109375" style="11" customWidth="1"/>
    <col min="8" max="8" width="9.7109375" style="11" customWidth="1"/>
    <col min="9" max="9" width="8.42578125" style="11" customWidth="1"/>
    <col min="10" max="10" width="9.140625" style="11" customWidth="1"/>
    <col min="11" max="11" width="8.42578125" style="11" customWidth="1"/>
    <col min="12" max="12" width="8.28515625" style="11" customWidth="1"/>
    <col min="13" max="13" width="10.140625" style="11" customWidth="1"/>
    <col min="14" max="14" width="8" style="11" customWidth="1"/>
    <col min="15" max="15" width="9.42578125" style="11" customWidth="1"/>
    <col min="16" max="16" width="9.28515625" style="11" customWidth="1"/>
    <col min="17" max="17" width="12.140625" style="11" customWidth="1"/>
    <col min="18" max="18" width="17.85546875" style="24" customWidth="1"/>
    <col min="19" max="19" width="14.42578125" style="11" customWidth="1"/>
    <col min="20" max="20" width="16" style="11" customWidth="1"/>
    <col min="21" max="21" width="15.28515625" style="11" customWidth="1"/>
    <col min="22" max="22" width="12.85546875" style="11" customWidth="1"/>
    <col min="23" max="16384" width="9.140625" style="11"/>
  </cols>
  <sheetData>
    <row r="1" spans="1:23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104"/>
      <c r="L1" s="104"/>
      <c r="M1" s="104"/>
      <c r="N1" s="104"/>
      <c r="O1" s="104"/>
      <c r="P1" s="104"/>
      <c r="S1" s="10"/>
      <c r="T1" s="10"/>
      <c r="U1" s="10"/>
    </row>
    <row r="2" spans="1:23" ht="20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7" t="s">
        <v>136</v>
      </c>
    </row>
    <row r="3" spans="1:23" ht="9.7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23" ht="5.25" customHeight="1" x14ac:dyDescent="0.25">
      <c r="A4" s="6"/>
      <c r="B4" s="105" t="s">
        <v>159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3" ht="38.25" customHeight="1" x14ac:dyDescent="0.25">
      <c r="A5" s="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23" x14ac:dyDescent="0.25">
      <c r="A6" s="119" t="s">
        <v>0</v>
      </c>
      <c r="B6" s="113" t="s">
        <v>13</v>
      </c>
      <c r="C6" s="113"/>
      <c r="D6" s="113"/>
      <c r="E6" s="113"/>
      <c r="F6" s="114" t="s">
        <v>14</v>
      </c>
      <c r="G6" s="115" t="s">
        <v>1</v>
      </c>
      <c r="H6" s="115"/>
      <c r="I6" s="115"/>
      <c r="J6" s="115"/>
      <c r="K6" s="115"/>
      <c r="L6" s="115"/>
      <c r="M6" s="115"/>
      <c r="N6" s="115"/>
      <c r="O6" s="115"/>
      <c r="P6" s="115"/>
      <c r="Q6" s="116" t="s">
        <v>17</v>
      </c>
      <c r="R6" s="120" t="s">
        <v>67</v>
      </c>
    </row>
    <row r="7" spans="1:23" x14ac:dyDescent="0.25">
      <c r="A7" s="119"/>
      <c r="B7" s="113"/>
      <c r="C7" s="113"/>
      <c r="D7" s="113"/>
      <c r="E7" s="113"/>
      <c r="F7" s="114"/>
      <c r="G7" s="142" t="s">
        <v>2</v>
      </c>
      <c r="H7" s="143"/>
      <c r="I7" s="116" t="s">
        <v>3</v>
      </c>
      <c r="J7" s="116"/>
      <c r="K7" s="116"/>
      <c r="L7" s="116"/>
      <c r="M7" s="116"/>
      <c r="N7" s="116"/>
      <c r="O7" s="116"/>
      <c r="P7" s="116"/>
      <c r="Q7" s="116"/>
      <c r="R7" s="121"/>
    </row>
    <row r="8" spans="1:23" ht="62.25" customHeight="1" x14ac:dyDescent="0.25">
      <c r="A8" s="119"/>
      <c r="B8" s="113"/>
      <c r="C8" s="113"/>
      <c r="D8" s="113"/>
      <c r="E8" s="113"/>
      <c r="F8" s="114"/>
      <c r="G8" s="144"/>
      <c r="H8" s="145"/>
      <c r="I8" s="116" t="s">
        <v>4</v>
      </c>
      <c r="J8" s="116"/>
      <c r="K8" s="116" t="s">
        <v>5</v>
      </c>
      <c r="L8" s="116"/>
      <c r="M8" s="116" t="s">
        <v>66</v>
      </c>
      <c r="N8" s="116"/>
      <c r="O8" s="116" t="s">
        <v>6</v>
      </c>
      <c r="P8" s="116"/>
      <c r="Q8" s="116"/>
      <c r="R8" s="122"/>
    </row>
    <row r="9" spans="1:23" ht="30" customHeight="1" x14ac:dyDescent="0.25">
      <c r="A9" s="119"/>
      <c r="B9" s="113"/>
      <c r="C9" s="113"/>
      <c r="D9" s="113"/>
      <c r="E9" s="113"/>
      <c r="F9" s="114"/>
      <c r="G9" s="14" t="s">
        <v>15</v>
      </c>
      <c r="H9" s="14" t="s">
        <v>16</v>
      </c>
      <c r="I9" s="14" t="s">
        <v>15</v>
      </c>
      <c r="J9" s="14" t="s">
        <v>16</v>
      </c>
      <c r="K9" s="14" t="s">
        <v>15</v>
      </c>
      <c r="L9" s="14" t="s">
        <v>16</v>
      </c>
      <c r="M9" s="14" t="s">
        <v>15</v>
      </c>
      <c r="N9" s="14" t="s">
        <v>16</v>
      </c>
      <c r="O9" s="14" t="s">
        <v>15</v>
      </c>
      <c r="P9" s="14" t="s">
        <v>16</v>
      </c>
      <c r="Q9" s="123" t="s">
        <v>68</v>
      </c>
      <c r="R9" s="25"/>
    </row>
    <row r="10" spans="1:23" ht="20.25" customHeight="1" x14ac:dyDescent="0.25">
      <c r="A10" s="14">
        <v>1</v>
      </c>
      <c r="B10" s="135">
        <v>2</v>
      </c>
      <c r="C10" s="135"/>
      <c r="D10" s="135"/>
      <c r="E10" s="135"/>
      <c r="F10" s="14">
        <v>3</v>
      </c>
      <c r="G10" s="14">
        <v>4</v>
      </c>
      <c r="H10" s="14">
        <v>5</v>
      </c>
      <c r="I10" s="14">
        <v>6</v>
      </c>
      <c r="J10" s="14">
        <v>7</v>
      </c>
      <c r="K10" s="14">
        <v>8</v>
      </c>
      <c r="L10" s="14">
        <v>9</v>
      </c>
      <c r="M10" s="14">
        <v>10</v>
      </c>
      <c r="N10" s="14">
        <v>11</v>
      </c>
      <c r="O10" s="14">
        <v>12</v>
      </c>
      <c r="P10" s="14">
        <v>13</v>
      </c>
      <c r="Q10" s="124"/>
      <c r="R10" s="15"/>
    </row>
    <row r="11" spans="1:23" ht="26.25" customHeight="1" x14ac:dyDescent="0.25">
      <c r="A11" s="136"/>
      <c r="B11" s="136"/>
      <c r="C11" s="136"/>
      <c r="D11" s="136"/>
      <c r="E11" s="136"/>
      <c r="F11" s="136"/>
      <c r="G11" s="79">
        <f t="shared" ref="G11:P11" si="0">G12+G22+G27+G34+G45+G55+G67+G76+G84+G91+G93+G97+G120+G122+G124</f>
        <v>971349.15499999991</v>
      </c>
      <c r="H11" s="79">
        <f t="shared" si="0"/>
        <v>1053362.1200000001</v>
      </c>
      <c r="I11" s="79">
        <f t="shared" si="0"/>
        <v>16041.5</v>
      </c>
      <c r="J11" s="79">
        <f t="shared" si="0"/>
        <v>24900.3</v>
      </c>
      <c r="K11" s="79">
        <f t="shared" si="0"/>
        <v>446185.43500000006</v>
      </c>
      <c r="L11" s="79">
        <f t="shared" si="0"/>
        <v>390278.30000000005</v>
      </c>
      <c r="M11" s="79">
        <f t="shared" si="0"/>
        <v>314380.2</v>
      </c>
      <c r="N11" s="79">
        <f t="shared" si="0"/>
        <v>429612.52000000008</v>
      </c>
      <c r="O11" s="79">
        <f t="shared" si="0"/>
        <v>194742.02000000002</v>
      </c>
      <c r="P11" s="79">
        <f t="shared" si="0"/>
        <v>208571</v>
      </c>
      <c r="Q11" s="33">
        <f>H11/G11*100</f>
        <v>108.44320135327654</v>
      </c>
      <c r="R11" s="33"/>
      <c r="S11" s="2"/>
      <c r="T11" s="36"/>
      <c r="U11" s="36"/>
      <c r="V11" s="36"/>
      <c r="W11" s="36"/>
    </row>
    <row r="12" spans="1:23" ht="46.5" customHeight="1" x14ac:dyDescent="0.25">
      <c r="A12" s="88">
        <v>1</v>
      </c>
      <c r="B12" s="137" t="s">
        <v>102</v>
      </c>
      <c r="C12" s="138"/>
      <c r="D12" s="138"/>
      <c r="E12" s="139"/>
      <c r="F12" s="89"/>
      <c r="G12" s="90">
        <f>I12+K12+M12+O12</f>
        <v>57688.9</v>
      </c>
      <c r="H12" s="90">
        <f>J12+L12+N12+P12</f>
        <v>52890.5</v>
      </c>
      <c r="I12" s="90">
        <f t="shared" ref="I12:P12" si="1">I14+I16+I18</f>
        <v>0</v>
      </c>
      <c r="J12" s="90">
        <f t="shared" si="1"/>
        <v>117.6</v>
      </c>
      <c r="K12" s="90">
        <f t="shared" si="1"/>
        <v>57188.9</v>
      </c>
      <c r="L12" s="90">
        <f t="shared" si="1"/>
        <v>44680.800000000003</v>
      </c>
      <c r="M12" s="90">
        <f t="shared" si="1"/>
        <v>500</v>
      </c>
      <c r="N12" s="90">
        <f t="shared" si="1"/>
        <v>1450.1</v>
      </c>
      <c r="O12" s="90">
        <f t="shared" si="1"/>
        <v>0</v>
      </c>
      <c r="P12" s="90">
        <f t="shared" si="1"/>
        <v>6642</v>
      </c>
      <c r="Q12" s="91">
        <f>H12/G12*100</f>
        <v>91.682282033458776</v>
      </c>
      <c r="R12" s="90"/>
      <c r="S12" s="2"/>
      <c r="T12" s="36"/>
    </row>
    <row r="13" spans="1:23" x14ac:dyDescent="0.25">
      <c r="A13" s="140" t="s">
        <v>7</v>
      </c>
      <c r="B13" s="140"/>
      <c r="C13" s="140"/>
      <c r="D13" s="140"/>
      <c r="E13" s="140"/>
      <c r="F13" s="140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33"/>
      <c r="R13" s="77"/>
    </row>
    <row r="14" spans="1:23" ht="48" customHeight="1" x14ac:dyDescent="0.25">
      <c r="A14" s="32" t="s">
        <v>8</v>
      </c>
      <c r="B14" s="109" t="s">
        <v>45</v>
      </c>
      <c r="C14" s="109"/>
      <c r="D14" s="109"/>
      <c r="E14" s="109"/>
      <c r="F14" s="44"/>
      <c r="G14" s="45">
        <f>G15</f>
        <v>1008</v>
      </c>
      <c r="H14" s="45">
        <f t="shared" ref="H14:O14" si="2">H15</f>
        <v>7650</v>
      </c>
      <c r="I14" s="45">
        <f t="shared" si="2"/>
        <v>0</v>
      </c>
      <c r="J14" s="45">
        <f t="shared" si="2"/>
        <v>117.6</v>
      </c>
      <c r="K14" s="45">
        <f t="shared" si="2"/>
        <v>508</v>
      </c>
      <c r="L14" s="45">
        <f t="shared" si="2"/>
        <v>390.4</v>
      </c>
      <c r="M14" s="45">
        <f t="shared" si="2"/>
        <v>500</v>
      </c>
      <c r="N14" s="45">
        <f t="shared" si="2"/>
        <v>500</v>
      </c>
      <c r="O14" s="45">
        <f t="shared" si="2"/>
        <v>0</v>
      </c>
      <c r="P14" s="45">
        <v>6642</v>
      </c>
      <c r="Q14" s="33">
        <f t="shared" ref="Q14:Q20" si="3">H14/G14*100</f>
        <v>758.92857142857144</v>
      </c>
      <c r="R14" s="33"/>
      <c r="S14" s="2"/>
      <c r="T14" s="2"/>
      <c r="U14" s="2"/>
    </row>
    <row r="15" spans="1:23" ht="23.25" customHeight="1" x14ac:dyDescent="0.25">
      <c r="A15" s="82"/>
      <c r="B15" s="118" t="s">
        <v>44</v>
      </c>
      <c r="C15" s="118"/>
      <c r="D15" s="118"/>
      <c r="E15" s="118"/>
      <c r="F15" s="82"/>
      <c r="G15" s="46">
        <f>I15+K15+M15+O15</f>
        <v>1008</v>
      </c>
      <c r="H15" s="46">
        <f>J15+L15+N15+P15</f>
        <v>7650</v>
      </c>
      <c r="I15" s="47">
        <v>0</v>
      </c>
      <c r="J15" s="47">
        <v>117.6</v>
      </c>
      <c r="K15" s="47">
        <v>508</v>
      </c>
      <c r="L15" s="47">
        <v>390.4</v>
      </c>
      <c r="M15" s="47">
        <v>500</v>
      </c>
      <c r="N15" s="47">
        <v>500</v>
      </c>
      <c r="O15" s="47">
        <v>0</v>
      </c>
      <c r="P15" s="47">
        <v>6642</v>
      </c>
      <c r="Q15" s="33">
        <f t="shared" si="3"/>
        <v>758.92857142857144</v>
      </c>
      <c r="R15" s="48"/>
      <c r="S15" s="7"/>
      <c r="T15" s="7"/>
      <c r="U15" s="2"/>
    </row>
    <row r="16" spans="1:23" s="23" customFormat="1" ht="25.5" customHeight="1" x14ac:dyDescent="0.25">
      <c r="A16" s="32" t="s">
        <v>9</v>
      </c>
      <c r="B16" s="109" t="s">
        <v>65</v>
      </c>
      <c r="C16" s="109"/>
      <c r="D16" s="109"/>
      <c r="E16" s="109"/>
      <c r="F16" s="82"/>
      <c r="G16" s="49">
        <f>G17</f>
        <v>0</v>
      </c>
      <c r="H16" s="49">
        <f>H17</f>
        <v>0</v>
      </c>
      <c r="I16" s="41">
        <f>I17</f>
        <v>0</v>
      </c>
      <c r="J16" s="41">
        <f t="shared" ref="J16:P16" si="4">J17</f>
        <v>0</v>
      </c>
      <c r="K16" s="41">
        <f t="shared" si="4"/>
        <v>0</v>
      </c>
      <c r="L16" s="41">
        <f t="shared" si="4"/>
        <v>0</v>
      </c>
      <c r="M16" s="41">
        <f t="shared" si="4"/>
        <v>0</v>
      </c>
      <c r="N16" s="41">
        <f t="shared" si="4"/>
        <v>0</v>
      </c>
      <c r="O16" s="41">
        <f t="shared" si="4"/>
        <v>0</v>
      </c>
      <c r="P16" s="41">
        <f t="shared" si="4"/>
        <v>0</v>
      </c>
      <c r="Q16" s="33" t="e">
        <f t="shared" si="3"/>
        <v>#DIV/0!</v>
      </c>
      <c r="R16" s="41"/>
      <c r="S16" s="7"/>
      <c r="T16" s="7"/>
      <c r="U16" s="2"/>
    </row>
    <row r="17" spans="1:21" s="23" customFormat="1" ht="24.75" customHeight="1" x14ac:dyDescent="0.25">
      <c r="A17" s="82"/>
      <c r="B17" s="125" t="s">
        <v>119</v>
      </c>
      <c r="C17" s="126"/>
      <c r="D17" s="126"/>
      <c r="E17" s="127"/>
      <c r="F17" s="82"/>
      <c r="G17" s="46">
        <f>K16+M16+O16</f>
        <v>0</v>
      </c>
      <c r="H17" s="46">
        <f>L16+N16+P16</f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33" t="e">
        <f t="shared" si="3"/>
        <v>#DIV/0!</v>
      </c>
      <c r="R17" s="48"/>
      <c r="S17" s="7"/>
      <c r="T17" s="7"/>
      <c r="U17" s="2"/>
    </row>
    <row r="18" spans="1:21" ht="45" customHeight="1" x14ac:dyDescent="0.25">
      <c r="A18" s="32" t="s">
        <v>64</v>
      </c>
      <c r="B18" s="109" t="s">
        <v>46</v>
      </c>
      <c r="C18" s="109"/>
      <c r="D18" s="109"/>
      <c r="E18" s="109"/>
      <c r="F18" s="41"/>
      <c r="G18" s="49">
        <f>G19+G20+G21</f>
        <v>56680.9</v>
      </c>
      <c r="H18" s="49">
        <f t="shared" ref="H18:P18" si="5">H19+H20+H21</f>
        <v>45240.5</v>
      </c>
      <c r="I18" s="49">
        <f t="shared" si="5"/>
        <v>0</v>
      </c>
      <c r="J18" s="49">
        <f t="shared" si="5"/>
        <v>0</v>
      </c>
      <c r="K18" s="49">
        <f t="shared" si="5"/>
        <v>56680.9</v>
      </c>
      <c r="L18" s="49">
        <f t="shared" si="5"/>
        <v>44290.400000000001</v>
      </c>
      <c r="M18" s="49">
        <f t="shared" si="5"/>
        <v>0</v>
      </c>
      <c r="N18" s="49">
        <f t="shared" si="5"/>
        <v>950.1</v>
      </c>
      <c r="O18" s="49">
        <f t="shared" si="5"/>
        <v>0</v>
      </c>
      <c r="P18" s="49">
        <f t="shared" si="5"/>
        <v>0</v>
      </c>
      <c r="Q18" s="33">
        <f t="shared" si="3"/>
        <v>79.816128537126261</v>
      </c>
      <c r="R18" s="49"/>
    </row>
    <row r="19" spans="1:21" s="80" customFormat="1" ht="27" customHeight="1" x14ac:dyDescent="0.25">
      <c r="A19" s="32"/>
      <c r="B19" s="125" t="s">
        <v>156</v>
      </c>
      <c r="C19" s="126"/>
      <c r="D19" s="126"/>
      <c r="E19" s="127"/>
      <c r="F19" s="41"/>
      <c r="G19" s="46">
        <f>I19+K19+M19+O19</f>
        <v>44515.4</v>
      </c>
      <c r="H19" s="46">
        <f>J19+L19+N19+P19</f>
        <v>33075</v>
      </c>
      <c r="I19" s="46">
        <v>0</v>
      </c>
      <c r="J19" s="46">
        <v>0</v>
      </c>
      <c r="K19" s="46">
        <v>44515.4</v>
      </c>
      <c r="L19" s="46">
        <v>32380.400000000001</v>
      </c>
      <c r="M19" s="46">
        <v>0</v>
      </c>
      <c r="N19" s="46">
        <v>694.6</v>
      </c>
      <c r="O19" s="46">
        <v>0</v>
      </c>
      <c r="P19" s="46">
        <v>0</v>
      </c>
      <c r="Q19" s="33">
        <f t="shared" si="3"/>
        <v>74.300129842706113</v>
      </c>
      <c r="R19" s="49"/>
    </row>
    <row r="20" spans="1:21" s="39" customFormat="1" ht="25.5" customHeight="1" x14ac:dyDescent="0.25">
      <c r="A20" s="32"/>
      <c r="B20" s="125" t="s">
        <v>149</v>
      </c>
      <c r="C20" s="126"/>
      <c r="D20" s="126"/>
      <c r="E20" s="127"/>
      <c r="F20" s="41"/>
      <c r="G20" s="46">
        <f t="shared" ref="G20:G21" si="6">I20+K20+M20+O20</f>
        <v>12165.5</v>
      </c>
      <c r="H20" s="46">
        <f t="shared" ref="H20:H21" si="7">J20+L20+N20+P20</f>
        <v>12165.5</v>
      </c>
      <c r="I20" s="46">
        <v>0</v>
      </c>
      <c r="J20" s="46">
        <v>0</v>
      </c>
      <c r="K20" s="46">
        <v>12165.5</v>
      </c>
      <c r="L20" s="46">
        <v>11910</v>
      </c>
      <c r="M20" s="46">
        <v>0</v>
      </c>
      <c r="N20" s="46">
        <v>255.5</v>
      </c>
      <c r="O20" s="46">
        <v>0</v>
      </c>
      <c r="P20" s="46">
        <v>0</v>
      </c>
      <c r="Q20" s="33">
        <f t="shared" si="3"/>
        <v>100</v>
      </c>
      <c r="R20" s="49"/>
    </row>
    <row r="21" spans="1:21" ht="34.5" customHeight="1" x14ac:dyDescent="0.25">
      <c r="A21" s="82"/>
      <c r="B21" s="118" t="s">
        <v>120</v>
      </c>
      <c r="C21" s="118"/>
      <c r="D21" s="118"/>
      <c r="E21" s="118"/>
      <c r="F21" s="82"/>
      <c r="G21" s="46">
        <f t="shared" si="6"/>
        <v>0</v>
      </c>
      <c r="H21" s="46">
        <f t="shared" si="7"/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47">
        <v>0</v>
      </c>
      <c r="O21" s="47">
        <v>0</v>
      </c>
      <c r="P21" s="47">
        <v>0</v>
      </c>
      <c r="Q21" s="33" t="e">
        <f t="shared" ref="Q21:Q54" si="8">H21/G21*100</f>
        <v>#DIV/0!</v>
      </c>
      <c r="R21" s="48"/>
      <c r="S21" s="8"/>
      <c r="T21" s="8"/>
    </row>
    <row r="22" spans="1:21" ht="44.25" customHeight="1" x14ac:dyDescent="0.25">
      <c r="A22" s="88">
        <v>2</v>
      </c>
      <c r="B22" s="107" t="s">
        <v>103</v>
      </c>
      <c r="C22" s="107"/>
      <c r="D22" s="107"/>
      <c r="E22" s="107"/>
      <c r="F22" s="89"/>
      <c r="G22" s="90">
        <f>G24+G25+G26</f>
        <v>3500</v>
      </c>
      <c r="H22" s="90">
        <f t="shared" ref="H22:P22" si="9">H24+H25+H26</f>
        <v>5142.7</v>
      </c>
      <c r="I22" s="90">
        <f t="shared" si="9"/>
        <v>0</v>
      </c>
      <c r="J22" s="90">
        <f t="shared" si="9"/>
        <v>0</v>
      </c>
      <c r="K22" s="90">
        <f t="shared" si="9"/>
        <v>0</v>
      </c>
      <c r="L22" s="90">
        <f t="shared" si="9"/>
        <v>0</v>
      </c>
      <c r="M22" s="90">
        <f t="shared" si="9"/>
        <v>3500</v>
      </c>
      <c r="N22" s="90">
        <f t="shared" si="9"/>
        <v>5142.7</v>
      </c>
      <c r="O22" s="90">
        <f t="shared" si="9"/>
        <v>0</v>
      </c>
      <c r="P22" s="90">
        <f t="shared" si="9"/>
        <v>0</v>
      </c>
      <c r="Q22" s="91">
        <f t="shared" si="8"/>
        <v>146.93428571428569</v>
      </c>
      <c r="R22" s="91"/>
      <c r="S22" s="2"/>
      <c r="T22" s="2"/>
    </row>
    <row r="23" spans="1:21" ht="17.25" customHeight="1" x14ac:dyDescent="0.25">
      <c r="A23" s="108" t="s">
        <v>70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33"/>
      <c r="R23" s="81"/>
      <c r="S23" s="1"/>
      <c r="T23" s="1"/>
    </row>
    <row r="24" spans="1:21" s="26" customFormat="1" ht="25.5" customHeight="1" x14ac:dyDescent="0.25">
      <c r="A24" s="50"/>
      <c r="B24" s="118" t="s">
        <v>145</v>
      </c>
      <c r="C24" s="118"/>
      <c r="D24" s="118"/>
      <c r="E24" s="118"/>
      <c r="F24" s="51"/>
      <c r="G24" s="46">
        <v>0</v>
      </c>
      <c r="H24" s="46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33" t="e">
        <f t="shared" si="8"/>
        <v>#DIV/0!</v>
      </c>
      <c r="R24" s="49"/>
    </row>
    <row r="25" spans="1:21" s="26" customFormat="1" ht="84" customHeight="1" x14ac:dyDescent="0.25">
      <c r="A25" s="50"/>
      <c r="B25" s="146" t="s">
        <v>147</v>
      </c>
      <c r="C25" s="147"/>
      <c r="D25" s="147"/>
      <c r="E25" s="148"/>
      <c r="F25" s="82"/>
      <c r="G25" s="46">
        <f>I25+K25+M25+O25</f>
        <v>3500</v>
      </c>
      <c r="H25" s="46">
        <f>J25+L25+N25+P25</f>
        <v>5142.7</v>
      </c>
      <c r="I25" s="46">
        <v>0</v>
      </c>
      <c r="J25" s="46">
        <v>0</v>
      </c>
      <c r="K25" s="46">
        <v>0</v>
      </c>
      <c r="L25" s="46">
        <v>0</v>
      </c>
      <c r="M25" s="46">
        <v>3500</v>
      </c>
      <c r="N25" s="46">
        <v>5142.7</v>
      </c>
      <c r="O25" s="46">
        <v>0</v>
      </c>
      <c r="P25" s="46">
        <v>0</v>
      </c>
      <c r="Q25" s="33">
        <f t="shared" si="8"/>
        <v>146.93428571428569</v>
      </c>
      <c r="R25" s="49"/>
    </row>
    <row r="26" spans="1:21" s="73" customFormat="1" ht="48" customHeight="1" x14ac:dyDescent="0.25">
      <c r="A26" s="50"/>
      <c r="B26" s="132" t="s">
        <v>146</v>
      </c>
      <c r="C26" s="133"/>
      <c r="D26" s="133"/>
      <c r="E26" s="134"/>
      <c r="F26" s="82"/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33" t="e">
        <f t="shared" si="8"/>
        <v>#DIV/0!</v>
      </c>
      <c r="R26" s="49"/>
    </row>
    <row r="27" spans="1:21" ht="29.25" customHeight="1" x14ac:dyDescent="0.25">
      <c r="A27" s="92">
        <v>3</v>
      </c>
      <c r="B27" s="107" t="s">
        <v>69</v>
      </c>
      <c r="C27" s="107"/>
      <c r="D27" s="107"/>
      <c r="E27" s="107"/>
      <c r="F27" s="89"/>
      <c r="G27" s="93">
        <f>I27+K27+M27+O27</f>
        <v>3229.8999999999996</v>
      </c>
      <c r="H27" s="93">
        <f>J27+L27+N27+P27</f>
        <v>3229.8999999999996</v>
      </c>
      <c r="I27" s="93">
        <f>I28+I31</f>
        <v>0</v>
      </c>
      <c r="J27" s="93">
        <f t="shared" ref="J27:P27" si="10">J28+J31</f>
        <v>0</v>
      </c>
      <c r="K27" s="93">
        <f t="shared" si="10"/>
        <v>0</v>
      </c>
      <c r="L27" s="93">
        <f t="shared" si="10"/>
        <v>0</v>
      </c>
      <c r="M27" s="93">
        <f t="shared" si="10"/>
        <v>3229.8999999999996</v>
      </c>
      <c r="N27" s="93">
        <f t="shared" si="10"/>
        <v>3229.8999999999996</v>
      </c>
      <c r="O27" s="93">
        <f t="shared" si="10"/>
        <v>0</v>
      </c>
      <c r="P27" s="93">
        <f t="shared" si="10"/>
        <v>0</v>
      </c>
      <c r="Q27" s="91">
        <f t="shared" si="8"/>
        <v>100</v>
      </c>
      <c r="R27" s="91"/>
    </row>
    <row r="28" spans="1:21" s="35" customFormat="1" ht="69" customHeight="1" x14ac:dyDescent="0.25">
      <c r="A28" s="52" t="s">
        <v>134</v>
      </c>
      <c r="B28" s="117" t="s">
        <v>153</v>
      </c>
      <c r="C28" s="117"/>
      <c r="D28" s="117"/>
      <c r="E28" s="117"/>
      <c r="F28" s="53"/>
      <c r="G28" s="49">
        <f>G29+G30</f>
        <v>419.2</v>
      </c>
      <c r="H28" s="49">
        <f t="shared" ref="H28:P28" si="11">H29+H30</f>
        <v>419.2</v>
      </c>
      <c r="I28" s="49">
        <f t="shared" si="11"/>
        <v>0</v>
      </c>
      <c r="J28" s="49">
        <f t="shared" si="11"/>
        <v>0</v>
      </c>
      <c r="K28" s="49">
        <f t="shared" si="11"/>
        <v>0</v>
      </c>
      <c r="L28" s="49">
        <f t="shared" si="11"/>
        <v>0</v>
      </c>
      <c r="M28" s="49">
        <f t="shared" si="11"/>
        <v>419.2</v>
      </c>
      <c r="N28" s="49">
        <f t="shared" si="11"/>
        <v>419.2</v>
      </c>
      <c r="O28" s="49">
        <f t="shared" si="11"/>
        <v>0</v>
      </c>
      <c r="P28" s="49">
        <f t="shared" si="11"/>
        <v>0</v>
      </c>
      <c r="Q28" s="33">
        <f t="shared" si="8"/>
        <v>100</v>
      </c>
      <c r="R28" s="55"/>
    </row>
    <row r="29" spans="1:21" s="35" customFormat="1" ht="43.5" customHeight="1" x14ac:dyDescent="0.25">
      <c r="A29" s="56"/>
      <c r="B29" s="128" t="s">
        <v>130</v>
      </c>
      <c r="C29" s="128"/>
      <c r="D29" s="128"/>
      <c r="E29" s="128"/>
      <c r="F29" s="51"/>
      <c r="G29" s="46">
        <f t="shared" ref="G29:H33" si="12">I29+K29+M29+O29</f>
        <v>419.2</v>
      </c>
      <c r="H29" s="46">
        <f t="shared" si="12"/>
        <v>419.2</v>
      </c>
      <c r="I29" s="54">
        <v>0</v>
      </c>
      <c r="J29" s="54">
        <v>0</v>
      </c>
      <c r="K29" s="54">
        <v>0</v>
      </c>
      <c r="L29" s="54">
        <v>0</v>
      </c>
      <c r="M29" s="47">
        <v>419.2</v>
      </c>
      <c r="N29" s="47">
        <v>419.2</v>
      </c>
      <c r="O29" s="54">
        <v>0</v>
      </c>
      <c r="P29" s="54">
        <v>0</v>
      </c>
      <c r="Q29" s="33">
        <f t="shared" si="8"/>
        <v>100</v>
      </c>
      <c r="R29" s="48"/>
    </row>
    <row r="30" spans="1:21" s="35" customFormat="1" ht="41.25" customHeight="1" x14ac:dyDescent="0.25">
      <c r="A30" s="56"/>
      <c r="B30" s="128" t="s">
        <v>131</v>
      </c>
      <c r="C30" s="128"/>
      <c r="D30" s="128"/>
      <c r="E30" s="128"/>
      <c r="F30" s="51"/>
      <c r="G30" s="46">
        <f>I30+K30+M30+O30</f>
        <v>0</v>
      </c>
      <c r="H30" s="46">
        <f t="shared" si="12"/>
        <v>0</v>
      </c>
      <c r="I30" s="54">
        <v>0</v>
      </c>
      <c r="J30" s="54">
        <v>0</v>
      </c>
      <c r="K30" s="54">
        <v>0</v>
      </c>
      <c r="L30" s="54">
        <v>0</v>
      </c>
      <c r="M30" s="47">
        <v>0</v>
      </c>
      <c r="N30" s="47">
        <v>0</v>
      </c>
      <c r="O30" s="54">
        <v>0</v>
      </c>
      <c r="P30" s="54">
        <v>0</v>
      </c>
      <c r="Q30" s="33" t="e">
        <f t="shared" si="8"/>
        <v>#DIV/0!</v>
      </c>
      <c r="R30" s="48"/>
    </row>
    <row r="31" spans="1:21" s="35" customFormat="1" ht="67.5" customHeight="1" x14ac:dyDescent="0.25">
      <c r="A31" s="52" t="s">
        <v>135</v>
      </c>
      <c r="B31" s="117" t="s">
        <v>154</v>
      </c>
      <c r="C31" s="117"/>
      <c r="D31" s="117"/>
      <c r="E31" s="117"/>
      <c r="F31" s="75"/>
      <c r="G31" s="49">
        <f>G32+G33</f>
        <v>2810.7</v>
      </c>
      <c r="H31" s="49">
        <f t="shared" ref="H31:P31" si="13">H32+H33</f>
        <v>2810.7</v>
      </c>
      <c r="I31" s="49">
        <f t="shared" si="13"/>
        <v>0</v>
      </c>
      <c r="J31" s="49">
        <f t="shared" si="13"/>
        <v>0</v>
      </c>
      <c r="K31" s="49">
        <f t="shared" si="13"/>
        <v>0</v>
      </c>
      <c r="L31" s="49">
        <f t="shared" si="13"/>
        <v>0</v>
      </c>
      <c r="M31" s="49">
        <f t="shared" si="13"/>
        <v>2810.7</v>
      </c>
      <c r="N31" s="49">
        <f t="shared" si="13"/>
        <v>2810.7</v>
      </c>
      <c r="O31" s="49">
        <f t="shared" si="13"/>
        <v>0</v>
      </c>
      <c r="P31" s="49">
        <f t="shared" si="13"/>
        <v>0</v>
      </c>
      <c r="Q31" s="33">
        <f t="shared" si="8"/>
        <v>100</v>
      </c>
      <c r="R31" s="41"/>
    </row>
    <row r="32" spans="1:21" s="35" customFormat="1" ht="31.5" customHeight="1" x14ac:dyDescent="0.25">
      <c r="A32" s="52"/>
      <c r="B32" s="129" t="s">
        <v>132</v>
      </c>
      <c r="C32" s="130"/>
      <c r="D32" s="130"/>
      <c r="E32" s="131"/>
      <c r="F32" s="51"/>
      <c r="G32" s="46">
        <f t="shared" si="12"/>
        <v>2791.7</v>
      </c>
      <c r="H32" s="46">
        <f t="shared" si="12"/>
        <v>2791.7</v>
      </c>
      <c r="I32" s="54">
        <v>0</v>
      </c>
      <c r="J32" s="54">
        <v>0</v>
      </c>
      <c r="K32" s="54">
        <v>0</v>
      </c>
      <c r="L32" s="54">
        <v>0</v>
      </c>
      <c r="M32" s="47">
        <v>2791.7</v>
      </c>
      <c r="N32" s="47">
        <v>2791.7</v>
      </c>
      <c r="O32" s="54">
        <v>0</v>
      </c>
      <c r="P32" s="54">
        <v>0</v>
      </c>
      <c r="Q32" s="33">
        <f t="shared" si="8"/>
        <v>100</v>
      </c>
      <c r="R32" s="47"/>
    </row>
    <row r="33" spans="1:27" s="35" customFormat="1" ht="48" customHeight="1" x14ac:dyDescent="0.25">
      <c r="A33" s="51"/>
      <c r="B33" s="128" t="s">
        <v>133</v>
      </c>
      <c r="C33" s="128"/>
      <c r="D33" s="128"/>
      <c r="E33" s="128"/>
      <c r="F33" s="51"/>
      <c r="G33" s="46">
        <f t="shared" si="12"/>
        <v>19</v>
      </c>
      <c r="H33" s="46">
        <f t="shared" si="12"/>
        <v>19</v>
      </c>
      <c r="I33" s="54">
        <v>0</v>
      </c>
      <c r="J33" s="54">
        <v>0</v>
      </c>
      <c r="K33" s="54">
        <v>0</v>
      </c>
      <c r="L33" s="54">
        <v>0</v>
      </c>
      <c r="M33" s="47">
        <v>19</v>
      </c>
      <c r="N33" s="47">
        <v>19</v>
      </c>
      <c r="O33" s="54">
        <v>0</v>
      </c>
      <c r="P33" s="54">
        <v>0</v>
      </c>
      <c r="Q33" s="33">
        <f t="shared" si="8"/>
        <v>100</v>
      </c>
      <c r="R33" s="57"/>
    </row>
    <row r="34" spans="1:27" ht="69" customHeight="1" x14ac:dyDescent="0.25">
      <c r="A34" s="92">
        <v>4</v>
      </c>
      <c r="B34" s="107" t="s">
        <v>10</v>
      </c>
      <c r="C34" s="107"/>
      <c r="D34" s="107"/>
      <c r="E34" s="107"/>
      <c r="F34" s="89"/>
      <c r="G34" s="90">
        <f t="shared" ref="G34:P34" si="14">G36+G39+G43</f>
        <v>58302</v>
      </c>
      <c r="H34" s="90">
        <f t="shared" si="14"/>
        <v>60629.8</v>
      </c>
      <c r="I34" s="90">
        <f t="shared" si="14"/>
        <v>0</v>
      </c>
      <c r="J34" s="90">
        <f t="shared" si="14"/>
        <v>0</v>
      </c>
      <c r="K34" s="90">
        <f t="shared" si="14"/>
        <v>11016</v>
      </c>
      <c r="L34" s="90">
        <f t="shared" si="14"/>
        <v>13565.300000000001</v>
      </c>
      <c r="M34" s="90">
        <f t="shared" si="14"/>
        <v>47286</v>
      </c>
      <c r="N34" s="90">
        <f t="shared" si="14"/>
        <v>47064.5</v>
      </c>
      <c r="O34" s="90">
        <f t="shared" si="14"/>
        <v>0</v>
      </c>
      <c r="P34" s="90">
        <f t="shared" si="14"/>
        <v>0</v>
      </c>
      <c r="Q34" s="91">
        <f t="shared" si="8"/>
        <v>103.99265891393092</v>
      </c>
      <c r="R34" s="91"/>
      <c r="S34" s="2"/>
    </row>
    <row r="35" spans="1:27" x14ac:dyDescent="0.25">
      <c r="A35" s="141" t="s">
        <v>7</v>
      </c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33"/>
      <c r="R35" s="83"/>
    </row>
    <row r="36" spans="1:27" ht="30" customHeight="1" x14ac:dyDescent="0.25">
      <c r="A36" s="84" t="s">
        <v>91</v>
      </c>
      <c r="B36" s="109" t="s">
        <v>116</v>
      </c>
      <c r="C36" s="109"/>
      <c r="D36" s="109"/>
      <c r="E36" s="109"/>
      <c r="F36" s="44"/>
      <c r="G36" s="41">
        <f>G37+G38</f>
        <v>5071.5</v>
      </c>
      <c r="H36" s="41">
        <f t="shared" ref="H36:P36" si="15">H37+H38</f>
        <v>7098.1</v>
      </c>
      <c r="I36" s="41">
        <f t="shared" si="15"/>
        <v>0</v>
      </c>
      <c r="J36" s="41">
        <f t="shared" si="15"/>
        <v>0</v>
      </c>
      <c r="K36" s="41">
        <f t="shared" si="15"/>
        <v>4743.3</v>
      </c>
      <c r="L36" s="41">
        <f t="shared" si="15"/>
        <v>6920.1</v>
      </c>
      <c r="M36" s="41">
        <f t="shared" si="15"/>
        <v>328.2</v>
      </c>
      <c r="N36" s="41">
        <f t="shared" si="15"/>
        <v>178</v>
      </c>
      <c r="O36" s="41">
        <f t="shared" si="15"/>
        <v>0</v>
      </c>
      <c r="P36" s="41">
        <f t="shared" si="15"/>
        <v>0</v>
      </c>
      <c r="Q36" s="33">
        <f t="shared" si="8"/>
        <v>139.96056393571922</v>
      </c>
      <c r="R36" s="48"/>
    </row>
    <row r="37" spans="1:27" ht="25.5" customHeight="1" x14ac:dyDescent="0.25">
      <c r="A37" s="58"/>
      <c r="B37" s="118" t="s">
        <v>29</v>
      </c>
      <c r="C37" s="118"/>
      <c r="D37" s="118"/>
      <c r="E37" s="118"/>
      <c r="F37" s="85"/>
      <c r="G37" s="54">
        <f>I37+K37+M37+O37</f>
        <v>5071.5</v>
      </c>
      <c r="H37" s="47">
        <f>J37+L37+N37+P37</f>
        <v>7098.1</v>
      </c>
      <c r="I37" s="47">
        <v>0</v>
      </c>
      <c r="J37" s="47">
        <v>0</v>
      </c>
      <c r="K37" s="54">
        <v>4743.3</v>
      </c>
      <c r="L37" s="47">
        <v>6920.1</v>
      </c>
      <c r="M37" s="47">
        <v>328.2</v>
      </c>
      <c r="N37" s="47">
        <v>178</v>
      </c>
      <c r="O37" s="47">
        <v>0</v>
      </c>
      <c r="P37" s="47">
        <v>0</v>
      </c>
      <c r="Q37" s="33">
        <f t="shared" si="8"/>
        <v>139.96056393571922</v>
      </c>
      <c r="R37" s="54"/>
    </row>
    <row r="38" spans="1:27" ht="24.75" customHeight="1" x14ac:dyDescent="0.25">
      <c r="A38" s="58"/>
      <c r="B38" s="118" t="s">
        <v>28</v>
      </c>
      <c r="C38" s="118"/>
      <c r="D38" s="118"/>
      <c r="E38" s="118"/>
      <c r="F38" s="85"/>
      <c r="G38" s="54">
        <f>I38+K38+M38+O38</f>
        <v>0</v>
      </c>
      <c r="H38" s="47">
        <f>J38+L38+N38+P38</f>
        <v>0</v>
      </c>
      <c r="I38" s="47">
        <v>0</v>
      </c>
      <c r="J38" s="47">
        <v>0</v>
      </c>
      <c r="K38" s="47">
        <v>0</v>
      </c>
      <c r="L38" s="47">
        <v>0</v>
      </c>
      <c r="M38" s="54">
        <v>0</v>
      </c>
      <c r="N38" s="47">
        <v>0</v>
      </c>
      <c r="O38" s="47">
        <v>0</v>
      </c>
      <c r="P38" s="47">
        <v>0</v>
      </c>
      <c r="Q38" s="33" t="e">
        <f t="shared" si="8"/>
        <v>#DIV/0!</v>
      </c>
      <c r="R38" s="48"/>
    </row>
    <row r="39" spans="1:27" ht="65.25" customHeight="1" x14ac:dyDescent="0.25">
      <c r="A39" s="84" t="s">
        <v>92</v>
      </c>
      <c r="B39" s="109" t="s">
        <v>31</v>
      </c>
      <c r="C39" s="109"/>
      <c r="D39" s="109"/>
      <c r="E39" s="109"/>
      <c r="F39" s="44"/>
      <c r="G39" s="45">
        <f>G40+G41+G42</f>
        <v>41765.199999999997</v>
      </c>
      <c r="H39" s="45">
        <f t="shared" ref="H39:P39" si="16">H40+H41+H42</f>
        <v>42090</v>
      </c>
      <c r="I39" s="45">
        <f t="shared" si="16"/>
        <v>0</v>
      </c>
      <c r="J39" s="45">
        <f t="shared" si="16"/>
        <v>0</v>
      </c>
      <c r="K39" s="45">
        <f t="shared" si="16"/>
        <v>6272.7</v>
      </c>
      <c r="L39" s="45">
        <f t="shared" si="16"/>
        <v>6500.1</v>
      </c>
      <c r="M39" s="45">
        <f t="shared" si="16"/>
        <v>35492.5</v>
      </c>
      <c r="N39" s="45">
        <f t="shared" si="16"/>
        <v>35589.9</v>
      </c>
      <c r="O39" s="45">
        <v>0</v>
      </c>
      <c r="P39" s="45">
        <f t="shared" si="16"/>
        <v>0</v>
      </c>
      <c r="Q39" s="33">
        <f t="shared" si="8"/>
        <v>100.77768094011283</v>
      </c>
      <c r="R39" s="48"/>
      <c r="S39" s="1"/>
      <c r="T39" s="1"/>
      <c r="U39" s="1"/>
      <c r="V39" s="1"/>
      <c r="W39" s="1"/>
      <c r="X39" s="1"/>
      <c r="Y39" s="1"/>
      <c r="Z39" s="1"/>
      <c r="AA39" s="1"/>
    </row>
    <row r="40" spans="1:27" ht="38.25" customHeight="1" x14ac:dyDescent="0.25">
      <c r="A40" s="58"/>
      <c r="B40" s="118" t="s">
        <v>30</v>
      </c>
      <c r="C40" s="118"/>
      <c r="D40" s="118"/>
      <c r="E40" s="118"/>
      <c r="F40" s="85"/>
      <c r="G40" s="54">
        <f>I40+K40+M40+O40</f>
        <v>9737</v>
      </c>
      <c r="H40" s="54">
        <f>J40+L40+N40+P40</f>
        <v>9737</v>
      </c>
      <c r="I40" s="47">
        <v>0</v>
      </c>
      <c r="J40" s="47">
        <v>0</v>
      </c>
      <c r="K40" s="54">
        <v>5037</v>
      </c>
      <c r="L40" s="54">
        <v>5037</v>
      </c>
      <c r="M40" s="54">
        <v>4700</v>
      </c>
      <c r="N40" s="54">
        <v>4700</v>
      </c>
      <c r="O40" s="47">
        <v>0</v>
      </c>
      <c r="P40" s="47">
        <v>0</v>
      </c>
      <c r="Q40" s="33">
        <f t="shared" si="8"/>
        <v>100</v>
      </c>
      <c r="R40" s="48"/>
      <c r="S40" s="38"/>
      <c r="T40" s="1"/>
      <c r="U40" s="1"/>
      <c r="V40" s="1"/>
      <c r="W40" s="1"/>
      <c r="X40" s="1"/>
      <c r="Y40" s="1"/>
      <c r="Z40" s="1"/>
      <c r="AA40" s="1"/>
    </row>
    <row r="41" spans="1:27" ht="48" customHeight="1" x14ac:dyDescent="0.25">
      <c r="A41" s="58"/>
      <c r="B41" s="118" t="s">
        <v>59</v>
      </c>
      <c r="C41" s="118"/>
      <c r="D41" s="118"/>
      <c r="E41" s="118"/>
      <c r="F41" s="85"/>
      <c r="G41" s="54">
        <f t="shared" ref="G41:H41" si="17">I41+K41+M41+O41</f>
        <v>30792.5</v>
      </c>
      <c r="H41" s="54">
        <f t="shared" si="17"/>
        <v>30889.9</v>
      </c>
      <c r="I41" s="47">
        <v>0</v>
      </c>
      <c r="J41" s="47">
        <v>0</v>
      </c>
      <c r="K41" s="47">
        <v>0</v>
      </c>
      <c r="L41" s="47">
        <v>0</v>
      </c>
      <c r="M41" s="54">
        <v>30792.5</v>
      </c>
      <c r="N41" s="54">
        <v>30889.9</v>
      </c>
      <c r="O41" s="47">
        <v>0</v>
      </c>
      <c r="P41" s="47">
        <v>0</v>
      </c>
      <c r="Q41" s="33">
        <f t="shared" si="8"/>
        <v>100.3163107899651</v>
      </c>
      <c r="R41" s="86"/>
      <c r="S41" s="38"/>
      <c r="T41" s="1"/>
      <c r="U41" s="1"/>
      <c r="V41" s="1"/>
      <c r="W41" s="1"/>
      <c r="X41" s="1"/>
      <c r="Y41" s="1"/>
      <c r="Z41" s="1"/>
      <c r="AA41" s="1"/>
    </row>
    <row r="42" spans="1:27" s="29" customFormat="1" ht="36" customHeight="1" x14ac:dyDescent="0.25">
      <c r="A42" s="58"/>
      <c r="B42" s="125" t="s">
        <v>117</v>
      </c>
      <c r="C42" s="126"/>
      <c r="D42" s="126"/>
      <c r="E42" s="127"/>
      <c r="F42" s="85"/>
      <c r="G42" s="54">
        <f t="shared" ref="G42" si="18">I42+K42+M42+O42</f>
        <v>1235.7</v>
      </c>
      <c r="H42" s="54">
        <f t="shared" ref="H42" si="19">J42+L42+N42+P42</f>
        <v>1463.1</v>
      </c>
      <c r="I42" s="47">
        <v>0</v>
      </c>
      <c r="J42" s="47">
        <v>0</v>
      </c>
      <c r="K42" s="47">
        <v>1235.7</v>
      </c>
      <c r="L42" s="47">
        <v>1463.1</v>
      </c>
      <c r="M42" s="54">
        <v>0</v>
      </c>
      <c r="N42" s="54">
        <v>0</v>
      </c>
      <c r="O42" s="47">
        <v>0</v>
      </c>
      <c r="P42" s="47">
        <v>0</v>
      </c>
      <c r="Q42" s="33">
        <f t="shared" si="8"/>
        <v>118.40252488468073</v>
      </c>
      <c r="R42" s="87"/>
      <c r="S42" s="38"/>
      <c r="T42" s="1"/>
      <c r="U42" s="1"/>
      <c r="V42" s="1"/>
      <c r="W42" s="1"/>
      <c r="X42" s="1"/>
      <c r="Y42" s="1"/>
      <c r="Z42" s="1"/>
      <c r="AA42" s="1"/>
    </row>
    <row r="43" spans="1:27" ht="27.75" customHeight="1" x14ac:dyDescent="0.25">
      <c r="A43" s="84" t="s">
        <v>93</v>
      </c>
      <c r="B43" s="109" t="s">
        <v>32</v>
      </c>
      <c r="C43" s="109"/>
      <c r="D43" s="109"/>
      <c r="E43" s="109"/>
      <c r="F43" s="44"/>
      <c r="G43" s="45">
        <f>G44</f>
        <v>11465.3</v>
      </c>
      <c r="H43" s="45">
        <f t="shared" ref="H43:P43" si="20">H44</f>
        <v>11441.7</v>
      </c>
      <c r="I43" s="45">
        <f t="shared" si="20"/>
        <v>0</v>
      </c>
      <c r="J43" s="45">
        <f t="shared" si="20"/>
        <v>0</v>
      </c>
      <c r="K43" s="45">
        <f t="shared" si="20"/>
        <v>0</v>
      </c>
      <c r="L43" s="45">
        <f t="shared" si="20"/>
        <v>145.1</v>
      </c>
      <c r="M43" s="45">
        <f t="shared" si="20"/>
        <v>11465.3</v>
      </c>
      <c r="N43" s="45">
        <f t="shared" si="20"/>
        <v>11296.6</v>
      </c>
      <c r="O43" s="45">
        <f t="shared" si="20"/>
        <v>0</v>
      </c>
      <c r="P43" s="45">
        <f t="shared" si="20"/>
        <v>0</v>
      </c>
      <c r="Q43" s="33">
        <f t="shared" si="8"/>
        <v>99.794161513436208</v>
      </c>
      <c r="R43" s="54"/>
      <c r="S43" s="3"/>
      <c r="T43" s="4"/>
      <c r="U43" s="4"/>
      <c r="V43" s="4"/>
    </row>
    <row r="44" spans="1:27" ht="60.75" customHeight="1" x14ac:dyDescent="0.25">
      <c r="A44" s="59"/>
      <c r="B44" s="118" t="s">
        <v>118</v>
      </c>
      <c r="C44" s="118"/>
      <c r="D44" s="118"/>
      <c r="E44" s="118"/>
      <c r="F44" s="44"/>
      <c r="G44" s="54">
        <f t="shared" ref="G44:H44" si="21">I44+K44+M44+O44</f>
        <v>11465.3</v>
      </c>
      <c r="H44" s="54">
        <f t="shared" si="21"/>
        <v>11441.7</v>
      </c>
      <c r="I44" s="41">
        <v>0</v>
      </c>
      <c r="J44" s="41">
        <v>0</v>
      </c>
      <c r="K44" s="41">
        <v>0</v>
      </c>
      <c r="L44" s="41">
        <v>145.1</v>
      </c>
      <c r="M44" s="54">
        <v>11465.3</v>
      </c>
      <c r="N44" s="47">
        <v>11296.6</v>
      </c>
      <c r="O44" s="41">
        <v>0</v>
      </c>
      <c r="P44" s="41">
        <v>0</v>
      </c>
      <c r="Q44" s="33">
        <f t="shared" si="8"/>
        <v>99.794161513436208</v>
      </c>
      <c r="R44" s="48"/>
      <c r="S44" s="3"/>
      <c r="T44" s="4"/>
      <c r="U44" s="4"/>
      <c r="V44" s="4"/>
    </row>
    <row r="45" spans="1:27" ht="21" customHeight="1" x14ac:dyDescent="0.25">
      <c r="A45" s="88">
        <v>5</v>
      </c>
      <c r="B45" s="107" t="s">
        <v>94</v>
      </c>
      <c r="C45" s="107"/>
      <c r="D45" s="107"/>
      <c r="E45" s="107"/>
      <c r="F45" s="89"/>
      <c r="G45" s="91">
        <f>G47+G50+G51+G52+G53+G54</f>
        <v>384093.5</v>
      </c>
      <c r="H45" s="91">
        <f t="shared" ref="H45:P45" si="22">H47+H50+H51+H52+H53+H54</f>
        <v>474996.53</v>
      </c>
      <c r="I45" s="91">
        <f t="shared" si="22"/>
        <v>16041.5</v>
      </c>
      <c r="J45" s="91">
        <f t="shared" si="22"/>
        <v>24782.7</v>
      </c>
      <c r="K45" s="91">
        <f t="shared" si="22"/>
        <v>230201.50000000003</v>
      </c>
      <c r="L45" s="91">
        <f t="shared" si="22"/>
        <v>200175.3</v>
      </c>
      <c r="M45" s="91">
        <f t="shared" si="22"/>
        <v>137850.5</v>
      </c>
      <c r="N45" s="91">
        <f t="shared" si="22"/>
        <v>250038.53</v>
      </c>
      <c r="O45" s="91">
        <f t="shared" si="22"/>
        <v>0</v>
      </c>
      <c r="P45" s="91">
        <f t="shared" si="22"/>
        <v>0</v>
      </c>
      <c r="Q45" s="91">
        <f t="shared" si="8"/>
        <v>123.66690141853482</v>
      </c>
      <c r="R45" s="94"/>
      <c r="S45" s="40"/>
      <c r="T45" s="2"/>
    </row>
    <row r="46" spans="1:27" x14ac:dyDescent="0.25">
      <c r="A46" s="108" t="s">
        <v>7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33"/>
      <c r="R46" s="81"/>
    </row>
    <row r="47" spans="1:27" ht="26.25" customHeight="1" x14ac:dyDescent="0.25">
      <c r="A47" s="28" t="s">
        <v>71</v>
      </c>
      <c r="B47" s="109" t="s">
        <v>21</v>
      </c>
      <c r="C47" s="109"/>
      <c r="D47" s="109"/>
      <c r="E47" s="109"/>
      <c r="F47" s="47"/>
      <c r="G47" s="49">
        <f t="shared" ref="G47:H49" si="23">I47+K47+M47+O47</f>
        <v>322057.7</v>
      </c>
      <c r="H47" s="49">
        <f>H48+H49</f>
        <v>408059.63</v>
      </c>
      <c r="I47" s="49">
        <f>I48+I49</f>
        <v>16041.5</v>
      </c>
      <c r="J47" s="49">
        <f t="shared" ref="J47:P47" si="24">J48+J49</f>
        <v>24782.7</v>
      </c>
      <c r="K47" s="49">
        <f t="shared" si="24"/>
        <v>211953.90000000002</v>
      </c>
      <c r="L47" s="49">
        <f t="shared" si="24"/>
        <v>181560.9</v>
      </c>
      <c r="M47" s="49">
        <f t="shared" si="24"/>
        <v>94062.299999999988</v>
      </c>
      <c r="N47" s="49">
        <f t="shared" si="24"/>
        <v>201716.03</v>
      </c>
      <c r="O47" s="49">
        <f t="shared" si="24"/>
        <v>0</v>
      </c>
      <c r="P47" s="49">
        <f t="shared" si="24"/>
        <v>0</v>
      </c>
      <c r="Q47" s="33">
        <f t="shared" si="8"/>
        <v>126.70388877521015</v>
      </c>
      <c r="R47" s="33"/>
      <c r="S47" s="9"/>
      <c r="T47" s="9"/>
      <c r="U47" s="9"/>
      <c r="V47" s="9"/>
      <c r="W47" s="9"/>
      <c r="X47" s="9"/>
      <c r="Y47" s="9"/>
    </row>
    <row r="48" spans="1:27" ht="27.75" customHeight="1" x14ac:dyDescent="0.25">
      <c r="A48" s="43"/>
      <c r="B48" s="118" t="s">
        <v>26</v>
      </c>
      <c r="C48" s="118"/>
      <c r="D48" s="118"/>
      <c r="E48" s="118"/>
      <c r="F48" s="47"/>
      <c r="G48" s="46">
        <f t="shared" si="23"/>
        <v>65923.399999999994</v>
      </c>
      <c r="H48" s="46">
        <f t="shared" si="23"/>
        <v>76888.800000000003</v>
      </c>
      <c r="I48" s="47">
        <v>0</v>
      </c>
      <c r="J48" s="47">
        <v>20</v>
      </c>
      <c r="K48" s="47">
        <v>38612.300000000003</v>
      </c>
      <c r="L48" s="47">
        <v>46599.5</v>
      </c>
      <c r="M48" s="47">
        <v>27311.1</v>
      </c>
      <c r="N48" s="47">
        <v>30269.3</v>
      </c>
      <c r="O48" s="47">
        <v>0</v>
      </c>
      <c r="P48" s="47">
        <v>0</v>
      </c>
      <c r="Q48" s="33">
        <f t="shared" si="8"/>
        <v>116.63354742018768</v>
      </c>
      <c r="R48" s="46"/>
    </row>
    <row r="49" spans="1:26" ht="27" customHeight="1" x14ac:dyDescent="0.25">
      <c r="A49" s="43"/>
      <c r="B49" s="118" t="s">
        <v>27</v>
      </c>
      <c r="C49" s="118"/>
      <c r="D49" s="118"/>
      <c r="E49" s="118"/>
      <c r="F49" s="82"/>
      <c r="G49" s="46">
        <f t="shared" si="23"/>
        <v>256134.3</v>
      </c>
      <c r="H49" s="46">
        <f t="shared" si="23"/>
        <v>331170.83</v>
      </c>
      <c r="I49" s="47">
        <v>16041.5</v>
      </c>
      <c r="J49" s="47">
        <v>24762.7</v>
      </c>
      <c r="K49" s="47">
        <v>173341.6</v>
      </c>
      <c r="L49" s="47">
        <v>134961.4</v>
      </c>
      <c r="M49" s="47">
        <v>66751.199999999997</v>
      </c>
      <c r="N49" s="47">
        <v>171446.73</v>
      </c>
      <c r="O49" s="47">
        <v>0</v>
      </c>
      <c r="P49" s="47">
        <v>0</v>
      </c>
      <c r="Q49" s="33">
        <f t="shared" si="8"/>
        <v>129.29577569267374</v>
      </c>
      <c r="R49" s="60"/>
    </row>
    <row r="50" spans="1:26" ht="33.75" customHeight="1" x14ac:dyDescent="0.25">
      <c r="A50" s="28" t="s">
        <v>72</v>
      </c>
      <c r="B50" s="109" t="s">
        <v>22</v>
      </c>
      <c r="C50" s="109"/>
      <c r="D50" s="109"/>
      <c r="E50" s="109"/>
      <c r="F50" s="47"/>
      <c r="G50" s="49">
        <f t="shared" ref="G50:G54" si="25">I50+K50+M50+O50</f>
        <v>16502</v>
      </c>
      <c r="H50" s="49">
        <f t="shared" ref="H50:H54" si="26">J50+L50+N50+P50</f>
        <v>16570</v>
      </c>
      <c r="I50" s="49">
        <v>0</v>
      </c>
      <c r="J50" s="49">
        <v>0</v>
      </c>
      <c r="K50" s="49">
        <v>16502</v>
      </c>
      <c r="L50" s="49">
        <v>16570</v>
      </c>
      <c r="M50" s="49">
        <v>0</v>
      </c>
      <c r="N50" s="49">
        <v>0</v>
      </c>
      <c r="O50" s="49">
        <v>0</v>
      </c>
      <c r="P50" s="49">
        <v>0</v>
      </c>
      <c r="Q50" s="33">
        <f t="shared" si="8"/>
        <v>100.41207126408919</v>
      </c>
      <c r="R50" s="33"/>
      <c r="S50" s="5"/>
      <c r="T50" s="1"/>
    </row>
    <row r="51" spans="1:26" ht="29.25" customHeight="1" x14ac:dyDescent="0.25">
      <c r="A51" s="28" t="s">
        <v>73</v>
      </c>
      <c r="B51" s="109" t="s">
        <v>23</v>
      </c>
      <c r="C51" s="109"/>
      <c r="D51" s="109"/>
      <c r="E51" s="109"/>
      <c r="F51" s="47"/>
      <c r="G51" s="49">
        <f t="shared" si="25"/>
        <v>24839.3</v>
      </c>
      <c r="H51" s="49">
        <f t="shared" si="26"/>
        <v>28184.1</v>
      </c>
      <c r="I51" s="49">
        <v>0</v>
      </c>
      <c r="J51" s="49">
        <v>0</v>
      </c>
      <c r="K51" s="49">
        <v>0</v>
      </c>
      <c r="L51" s="49">
        <v>0</v>
      </c>
      <c r="M51" s="49">
        <v>24839.3</v>
      </c>
      <c r="N51" s="49">
        <v>28184.1</v>
      </c>
      <c r="O51" s="49">
        <v>0</v>
      </c>
      <c r="P51" s="49">
        <v>0</v>
      </c>
      <c r="Q51" s="33">
        <f t="shared" si="8"/>
        <v>113.46575789172803</v>
      </c>
      <c r="R51" s="33"/>
    </row>
    <row r="52" spans="1:26" ht="32.25" customHeight="1" x14ac:dyDescent="0.25">
      <c r="A52" s="28" t="s">
        <v>74</v>
      </c>
      <c r="B52" s="109" t="s">
        <v>24</v>
      </c>
      <c r="C52" s="109"/>
      <c r="D52" s="109"/>
      <c r="E52" s="109"/>
      <c r="F52" s="47"/>
      <c r="G52" s="49">
        <f t="shared" si="25"/>
        <v>1745.6</v>
      </c>
      <c r="H52" s="49">
        <f t="shared" si="26"/>
        <v>2044.4</v>
      </c>
      <c r="I52" s="49">
        <v>0</v>
      </c>
      <c r="J52" s="49">
        <v>0</v>
      </c>
      <c r="K52" s="49">
        <v>1745.6</v>
      </c>
      <c r="L52" s="49">
        <v>2044.4</v>
      </c>
      <c r="M52" s="49">
        <v>0</v>
      </c>
      <c r="N52" s="49">
        <v>0</v>
      </c>
      <c r="O52" s="49">
        <v>0</v>
      </c>
      <c r="P52" s="49">
        <v>0</v>
      </c>
      <c r="Q52" s="33">
        <f t="shared" si="8"/>
        <v>117.11732355637032</v>
      </c>
      <c r="R52" s="33"/>
    </row>
    <row r="53" spans="1:26" ht="31.5" customHeight="1" x14ac:dyDescent="0.25">
      <c r="A53" s="28" t="s">
        <v>75</v>
      </c>
      <c r="B53" s="109" t="s">
        <v>25</v>
      </c>
      <c r="C53" s="109"/>
      <c r="D53" s="109"/>
      <c r="E53" s="109"/>
      <c r="F53" s="47"/>
      <c r="G53" s="49">
        <f t="shared" si="25"/>
        <v>18948.900000000001</v>
      </c>
      <c r="H53" s="49">
        <f t="shared" si="26"/>
        <v>20138.400000000001</v>
      </c>
      <c r="I53" s="49">
        <v>0</v>
      </c>
      <c r="J53" s="49">
        <v>0</v>
      </c>
      <c r="K53" s="49">
        <v>0</v>
      </c>
      <c r="L53" s="49">
        <v>0</v>
      </c>
      <c r="M53" s="49">
        <v>18948.900000000001</v>
      </c>
      <c r="N53" s="49">
        <v>20138.400000000001</v>
      </c>
      <c r="O53" s="49">
        <v>0</v>
      </c>
      <c r="P53" s="49">
        <v>0</v>
      </c>
      <c r="Q53" s="33">
        <f t="shared" si="8"/>
        <v>106.27740924275288</v>
      </c>
      <c r="R53" s="33"/>
    </row>
    <row r="54" spans="1:26" ht="29.25" customHeight="1" x14ac:dyDescent="0.25">
      <c r="A54" s="28" t="s">
        <v>114</v>
      </c>
      <c r="B54" s="110" t="s">
        <v>113</v>
      </c>
      <c r="C54" s="111"/>
      <c r="D54" s="111"/>
      <c r="E54" s="112"/>
      <c r="F54" s="82"/>
      <c r="G54" s="49">
        <f t="shared" si="25"/>
        <v>0</v>
      </c>
      <c r="H54" s="49">
        <f t="shared" si="26"/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33" t="e">
        <f t="shared" si="8"/>
        <v>#DIV/0!</v>
      </c>
      <c r="R54" s="60"/>
    </row>
    <row r="55" spans="1:26" ht="26.25" customHeight="1" x14ac:dyDescent="0.25">
      <c r="A55" s="88">
        <v>6</v>
      </c>
      <c r="B55" s="107" t="s">
        <v>95</v>
      </c>
      <c r="C55" s="107"/>
      <c r="D55" s="107"/>
      <c r="E55" s="107"/>
      <c r="F55" s="89"/>
      <c r="G55" s="90">
        <f>G57+G62+G64+G65</f>
        <v>42242.400000000001</v>
      </c>
      <c r="H55" s="90">
        <f t="shared" ref="H55:P55" si="27">H57+H62+H64+H65</f>
        <v>42242.400000000001</v>
      </c>
      <c r="I55" s="90">
        <f t="shared" si="27"/>
        <v>0</v>
      </c>
      <c r="J55" s="90">
        <f t="shared" si="27"/>
        <v>0</v>
      </c>
      <c r="K55" s="90">
        <f t="shared" si="27"/>
        <v>0</v>
      </c>
      <c r="L55" s="90">
        <f t="shared" si="27"/>
        <v>0</v>
      </c>
      <c r="M55" s="90">
        <f t="shared" si="27"/>
        <v>42242.400000000001</v>
      </c>
      <c r="N55" s="90">
        <f t="shared" si="27"/>
        <v>42242.400000000001</v>
      </c>
      <c r="O55" s="90">
        <f t="shared" si="27"/>
        <v>0</v>
      </c>
      <c r="P55" s="90">
        <f t="shared" si="27"/>
        <v>0</v>
      </c>
      <c r="Q55" s="91">
        <f t="shared" ref="Q55:Q104" si="28">H55/G55*100</f>
        <v>100</v>
      </c>
      <c r="R55" s="91"/>
      <c r="S55" s="2"/>
      <c r="T55" s="9"/>
      <c r="U55" s="9"/>
      <c r="V55" s="9"/>
      <c r="W55" s="9"/>
      <c r="X55" s="9"/>
      <c r="Y55" s="9"/>
      <c r="Z55" s="9"/>
    </row>
    <row r="56" spans="1:26" x14ac:dyDescent="0.25">
      <c r="A56" s="108" t="s">
        <v>7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33"/>
      <c r="R56" s="77"/>
    </row>
    <row r="57" spans="1:26" ht="33" customHeight="1" x14ac:dyDescent="0.25">
      <c r="A57" s="28" t="s">
        <v>76</v>
      </c>
      <c r="B57" s="109" t="s">
        <v>125</v>
      </c>
      <c r="C57" s="109"/>
      <c r="D57" s="109"/>
      <c r="E57" s="109"/>
      <c r="F57" s="41"/>
      <c r="G57" s="49">
        <f>G58+G59+G60+G61</f>
        <v>22580.5</v>
      </c>
      <c r="H57" s="49">
        <f t="shared" ref="H57:P57" si="29">H58+H59+H60+H61</f>
        <v>22580.5</v>
      </c>
      <c r="I57" s="49">
        <f t="shared" si="29"/>
        <v>0</v>
      </c>
      <c r="J57" s="49">
        <f t="shared" si="29"/>
        <v>0</v>
      </c>
      <c r="K57" s="49">
        <f t="shared" si="29"/>
        <v>0</v>
      </c>
      <c r="L57" s="49">
        <f t="shared" si="29"/>
        <v>0</v>
      </c>
      <c r="M57" s="49">
        <f t="shared" si="29"/>
        <v>22580.5</v>
      </c>
      <c r="N57" s="49">
        <f t="shared" si="29"/>
        <v>22580.5</v>
      </c>
      <c r="O57" s="49">
        <f t="shared" si="29"/>
        <v>0</v>
      </c>
      <c r="P57" s="49">
        <f t="shared" si="29"/>
        <v>0</v>
      </c>
      <c r="Q57" s="33">
        <f t="shared" ref="Q57:Q67" si="30">H57/G57*100</f>
        <v>100</v>
      </c>
      <c r="R57" s="33"/>
      <c r="T57" s="9"/>
      <c r="U57" s="9"/>
    </row>
    <row r="58" spans="1:26" ht="36" customHeight="1" x14ac:dyDescent="0.25">
      <c r="A58" s="61"/>
      <c r="B58" s="118" t="s">
        <v>126</v>
      </c>
      <c r="C58" s="118"/>
      <c r="D58" s="118"/>
      <c r="E58" s="118"/>
      <c r="F58" s="78"/>
      <c r="G58" s="46">
        <f t="shared" ref="G58:H61" si="31">I58+K58+M58+O58</f>
        <v>0</v>
      </c>
      <c r="H58" s="46">
        <f t="shared" si="31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33" t="e">
        <f t="shared" si="30"/>
        <v>#DIV/0!</v>
      </c>
      <c r="R58" s="60"/>
      <c r="T58" s="9"/>
      <c r="U58" s="9"/>
    </row>
    <row r="59" spans="1:26" ht="22.5" customHeight="1" x14ac:dyDescent="0.25">
      <c r="A59" s="61"/>
      <c r="B59" s="118" t="s">
        <v>150</v>
      </c>
      <c r="C59" s="118"/>
      <c r="D59" s="118"/>
      <c r="E59" s="118"/>
      <c r="F59" s="78"/>
      <c r="G59" s="46">
        <f t="shared" si="31"/>
        <v>6229.5</v>
      </c>
      <c r="H59" s="46">
        <f t="shared" si="31"/>
        <v>6229.5</v>
      </c>
      <c r="I59" s="46">
        <v>0</v>
      </c>
      <c r="J59" s="46">
        <v>0</v>
      </c>
      <c r="K59" s="46">
        <v>0</v>
      </c>
      <c r="L59" s="46">
        <v>0</v>
      </c>
      <c r="M59" s="46">
        <v>6229.5</v>
      </c>
      <c r="N59" s="46">
        <v>6229.5</v>
      </c>
      <c r="O59" s="46">
        <v>0</v>
      </c>
      <c r="P59" s="46">
        <v>0</v>
      </c>
      <c r="Q59" s="33">
        <f t="shared" si="30"/>
        <v>100</v>
      </c>
      <c r="R59" s="48"/>
    </row>
    <row r="60" spans="1:26" ht="23.25" customHeight="1" x14ac:dyDescent="0.25">
      <c r="A60" s="61"/>
      <c r="B60" s="118" t="s">
        <v>151</v>
      </c>
      <c r="C60" s="118"/>
      <c r="D60" s="118"/>
      <c r="E60" s="118"/>
      <c r="F60" s="78"/>
      <c r="G60" s="46">
        <f t="shared" si="31"/>
        <v>15301.3</v>
      </c>
      <c r="H60" s="46">
        <f t="shared" si="31"/>
        <v>15301.3</v>
      </c>
      <c r="I60" s="46">
        <v>0</v>
      </c>
      <c r="J60" s="46">
        <v>0</v>
      </c>
      <c r="K60" s="46">
        <v>0</v>
      </c>
      <c r="L60" s="46">
        <v>0</v>
      </c>
      <c r="M60" s="46">
        <v>15301.3</v>
      </c>
      <c r="N60" s="46">
        <v>15301.3</v>
      </c>
      <c r="O60" s="46">
        <v>0</v>
      </c>
      <c r="P60" s="46">
        <v>0</v>
      </c>
      <c r="Q60" s="33">
        <f t="shared" si="30"/>
        <v>100</v>
      </c>
      <c r="R60" s="60"/>
    </row>
    <row r="61" spans="1:26" s="19" customFormat="1" ht="25.5" customHeight="1" x14ac:dyDescent="0.25">
      <c r="A61" s="61"/>
      <c r="B61" s="125" t="s">
        <v>152</v>
      </c>
      <c r="C61" s="126"/>
      <c r="D61" s="126"/>
      <c r="E61" s="127"/>
      <c r="F61" s="78"/>
      <c r="G61" s="46">
        <f t="shared" si="31"/>
        <v>1049.7</v>
      </c>
      <c r="H61" s="46">
        <f t="shared" si="31"/>
        <v>1049.7</v>
      </c>
      <c r="I61" s="46">
        <v>0</v>
      </c>
      <c r="J61" s="46">
        <v>0</v>
      </c>
      <c r="K61" s="46">
        <v>0</v>
      </c>
      <c r="L61" s="46">
        <v>0</v>
      </c>
      <c r="M61" s="46">
        <v>1049.7</v>
      </c>
      <c r="N61" s="46">
        <v>1049.7</v>
      </c>
      <c r="O61" s="46">
        <v>0</v>
      </c>
      <c r="P61" s="46">
        <v>0</v>
      </c>
      <c r="Q61" s="33">
        <f t="shared" si="30"/>
        <v>100</v>
      </c>
      <c r="R61" s="60"/>
    </row>
    <row r="62" spans="1:26" ht="44.25" customHeight="1" x14ac:dyDescent="0.25">
      <c r="A62" s="28" t="s">
        <v>77</v>
      </c>
      <c r="B62" s="109" t="s">
        <v>47</v>
      </c>
      <c r="C62" s="109"/>
      <c r="D62" s="109"/>
      <c r="E62" s="109"/>
      <c r="F62" s="41"/>
      <c r="G62" s="49">
        <f>I62+K62+M62+O62</f>
        <v>15614.3</v>
      </c>
      <c r="H62" s="49">
        <f>J62+L62+N62+P62</f>
        <v>15614.3</v>
      </c>
      <c r="I62" s="49">
        <f t="shared" ref="I62:P62" si="32">I63</f>
        <v>0</v>
      </c>
      <c r="J62" s="49">
        <f t="shared" si="32"/>
        <v>0</v>
      </c>
      <c r="K62" s="49">
        <f t="shared" si="32"/>
        <v>0</v>
      </c>
      <c r="L62" s="49">
        <f t="shared" si="32"/>
        <v>0</v>
      </c>
      <c r="M62" s="49">
        <f t="shared" si="32"/>
        <v>15614.3</v>
      </c>
      <c r="N62" s="49">
        <f t="shared" si="32"/>
        <v>15614.3</v>
      </c>
      <c r="O62" s="49">
        <f t="shared" si="32"/>
        <v>0</v>
      </c>
      <c r="P62" s="49">
        <f t="shared" si="32"/>
        <v>0</v>
      </c>
      <c r="Q62" s="33">
        <f t="shared" si="30"/>
        <v>100</v>
      </c>
      <c r="R62" s="45"/>
      <c r="T62" s="9"/>
    </row>
    <row r="63" spans="1:26" ht="36" customHeight="1" x14ac:dyDescent="0.25">
      <c r="A63" s="61"/>
      <c r="B63" s="118" t="s">
        <v>58</v>
      </c>
      <c r="C63" s="118"/>
      <c r="D63" s="118"/>
      <c r="E63" s="118"/>
      <c r="F63" s="78"/>
      <c r="G63" s="46">
        <f t="shared" ref="G63:H66" si="33">I63+K63+M63+O63</f>
        <v>15614.3</v>
      </c>
      <c r="H63" s="46">
        <f t="shared" si="33"/>
        <v>15614.3</v>
      </c>
      <c r="I63" s="46">
        <v>0</v>
      </c>
      <c r="J63" s="46">
        <v>0</v>
      </c>
      <c r="K63" s="46">
        <v>0</v>
      </c>
      <c r="L63" s="46">
        <v>0</v>
      </c>
      <c r="M63" s="46">
        <v>15614.3</v>
      </c>
      <c r="N63" s="46">
        <v>15614.3</v>
      </c>
      <c r="O63" s="46">
        <v>0</v>
      </c>
      <c r="P63" s="46">
        <v>0</v>
      </c>
      <c r="Q63" s="33">
        <f t="shared" si="30"/>
        <v>100</v>
      </c>
      <c r="R63" s="54"/>
    </row>
    <row r="64" spans="1:26" s="34" customFormat="1" ht="24" customHeight="1" x14ac:dyDescent="0.25">
      <c r="A64" s="28" t="s">
        <v>78</v>
      </c>
      <c r="B64" s="149" t="s">
        <v>129</v>
      </c>
      <c r="C64" s="150"/>
      <c r="D64" s="150"/>
      <c r="E64" s="151"/>
      <c r="F64" s="78"/>
      <c r="G64" s="49">
        <f t="shared" ref="G64:G66" si="34">I64+K64+M64+O64</f>
        <v>723.1</v>
      </c>
      <c r="H64" s="49">
        <f t="shared" ref="H64" si="35">J64+L64+N64+P64</f>
        <v>723.1</v>
      </c>
      <c r="I64" s="49">
        <v>0</v>
      </c>
      <c r="J64" s="49">
        <v>0</v>
      </c>
      <c r="K64" s="49">
        <v>0</v>
      </c>
      <c r="L64" s="49">
        <v>0</v>
      </c>
      <c r="M64" s="49">
        <v>723.1</v>
      </c>
      <c r="N64" s="49">
        <v>723.1</v>
      </c>
      <c r="O64" s="49">
        <v>0</v>
      </c>
      <c r="P64" s="49">
        <v>0</v>
      </c>
      <c r="Q64" s="33">
        <f t="shared" si="30"/>
        <v>100</v>
      </c>
      <c r="R64" s="54"/>
    </row>
    <row r="65" spans="1:21" ht="25.5" customHeight="1" x14ac:dyDescent="0.25">
      <c r="A65" s="28" t="s">
        <v>128</v>
      </c>
      <c r="B65" s="109" t="s">
        <v>127</v>
      </c>
      <c r="C65" s="109"/>
      <c r="D65" s="109"/>
      <c r="E65" s="109"/>
      <c r="F65" s="32"/>
      <c r="G65" s="49">
        <f t="shared" si="34"/>
        <v>3324.5</v>
      </c>
      <c r="H65" s="49">
        <f t="shared" ref="H65" si="36">H66</f>
        <v>3324.5</v>
      </c>
      <c r="I65" s="49">
        <v>0</v>
      </c>
      <c r="J65" s="49">
        <v>0</v>
      </c>
      <c r="K65" s="49">
        <v>0</v>
      </c>
      <c r="L65" s="49">
        <v>0</v>
      </c>
      <c r="M65" s="49">
        <v>3324.5</v>
      </c>
      <c r="N65" s="49">
        <v>3324.5</v>
      </c>
      <c r="O65" s="49">
        <v>0</v>
      </c>
      <c r="P65" s="49">
        <v>0</v>
      </c>
      <c r="Q65" s="33">
        <f t="shared" si="30"/>
        <v>100</v>
      </c>
      <c r="R65" s="45"/>
      <c r="T65" s="9"/>
    </row>
    <row r="66" spans="1:21" ht="24.75" customHeight="1" x14ac:dyDescent="0.25">
      <c r="A66" s="61"/>
      <c r="B66" s="118" t="s">
        <v>48</v>
      </c>
      <c r="C66" s="118"/>
      <c r="D66" s="118"/>
      <c r="E66" s="118"/>
      <c r="F66" s="78"/>
      <c r="G66" s="49">
        <f t="shared" si="34"/>
        <v>3324.5</v>
      </c>
      <c r="H66" s="46">
        <f t="shared" si="33"/>
        <v>3324.5</v>
      </c>
      <c r="I66" s="46">
        <v>0</v>
      </c>
      <c r="J66" s="46">
        <v>0</v>
      </c>
      <c r="K66" s="46">
        <v>0</v>
      </c>
      <c r="L66" s="46">
        <v>0</v>
      </c>
      <c r="M66" s="46">
        <v>3324.5</v>
      </c>
      <c r="N66" s="46">
        <v>3324.5</v>
      </c>
      <c r="O66" s="46">
        <v>0</v>
      </c>
      <c r="P66" s="46">
        <v>0</v>
      </c>
      <c r="Q66" s="33">
        <f t="shared" si="30"/>
        <v>100</v>
      </c>
      <c r="R66" s="54"/>
    </row>
    <row r="67" spans="1:21" ht="27.75" customHeight="1" x14ac:dyDescent="0.25">
      <c r="A67" s="95">
        <v>7</v>
      </c>
      <c r="B67" s="154" t="s">
        <v>96</v>
      </c>
      <c r="C67" s="154"/>
      <c r="D67" s="154"/>
      <c r="E67" s="154"/>
      <c r="F67" s="96"/>
      <c r="G67" s="93">
        <f t="shared" ref="G67:P67" si="37">G69+G71+G74</f>
        <v>750</v>
      </c>
      <c r="H67" s="93">
        <f t="shared" si="37"/>
        <v>814.2</v>
      </c>
      <c r="I67" s="93">
        <f t="shared" si="37"/>
        <v>0</v>
      </c>
      <c r="J67" s="93">
        <f t="shared" si="37"/>
        <v>0</v>
      </c>
      <c r="K67" s="93">
        <f t="shared" si="37"/>
        <v>0</v>
      </c>
      <c r="L67" s="93">
        <f t="shared" si="37"/>
        <v>0</v>
      </c>
      <c r="M67" s="93">
        <f t="shared" si="37"/>
        <v>750</v>
      </c>
      <c r="N67" s="93">
        <f t="shared" si="37"/>
        <v>814.2</v>
      </c>
      <c r="O67" s="93">
        <f t="shared" si="37"/>
        <v>0</v>
      </c>
      <c r="P67" s="93">
        <f t="shared" si="37"/>
        <v>0</v>
      </c>
      <c r="Q67" s="91">
        <f t="shared" si="30"/>
        <v>108.56000000000002</v>
      </c>
      <c r="R67" s="91"/>
      <c r="S67" s="17"/>
      <c r="T67" s="17"/>
    </row>
    <row r="68" spans="1:21" ht="16.5" customHeight="1" x14ac:dyDescent="0.25">
      <c r="A68" s="155" t="s">
        <v>7</v>
      </c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33"/>
      <c r="R68" s="62"/>
    </row>
    <row r="69" spans="1:21" ht="33.75" customHeight="1" x14ac:dyDescent="0.25">
      <c r="A69" s="59" t="s">
        <v>50</v>
      </c>
      <c r="B69" s="152" t="s">
        <v>137</v>
      </c>
      <c r="C69" s="152"/>
      <c r="D69" s="152"/>
      <c r="E69" s="152"/>
      <c r="F69" s="59"/>
      <c r="G69" s="49">
        <f t="shared" ref="G69:P69" si="38">G70</f>
        <v>750</v>
      </c>
      <c r="H69" s="49">
        <f t="shared" si="38"/>
        <v>814.2</v>
      </c>
      <c r="I69" s="49">
        <f t="shared" si="38"/>
        <v>0</v>
      </c>
      <c r="J69" s="49">
        <f t="shared" si="38"/>
        <v>0</v>
      </c>
      <c r="K69" s="49">
        <f t="shared" si="38"/>
        <v>0</v>
      </c>
      <c r="L69" s="49">
        <f t="shared" si="38"/>
        <v>0</v>
      </c>
      <c r="M69" s="49">
        <f t="shared" si="38"/>
        <v>750</v>
      </c>
      <c r="N69" s="49">
        <f t="shared" si="38"/>
        <v>814.2</v>
      </c>
      <c r="O69" s="49">
        <f t="shared" si="38"/>
        <v>0</v>
      </c>
      <c r="P69" s="49">
        <f t="shared" si="38"/>
        <v>0</v>
      </c>
      <c r="Q69" s="33">
        <f t="shared" ref="Q69:Q75" si="39">H69/G69*100</f>
        <v>108.56000000000002</v>
      </c>
      <c r="R69" s="48"/>
    </row>
    <row r="70" spans="1:21" ht="24.75" customHeight="1" x14ac:dyDescent="0.25">
      <c r="A70" s="58"/>
      <c r="B70" s="153" t="s">
        <v>157</v>
      </c>
      <c r="C70" s="153"/>
      <c r="D70" s="153"/>
      <c r="E70" s="153"/>
      <c r="F70" s="58"/>
      <c r="G70" s="46">
        <f>I70+K70+M70+O70</f>
        <v>750</v>
      </c>
      <c r="H70" s="46">
        <f>J70+L70+N70+P70</f>
        <v>814.2</v>
      </c>
      <c r="I70" s="46">
        <v>0</v>
      </c>
      <c r="J70" s="46">
        <v>0</v>
      </c>
      <c r="K70" s="46">
        <v>0</v>
      </c>
      <c r="L70" s="46">
        <v>0</v>
      </c>
      <c r="M70" s="46">
        <v>750</v>
      </c>
      <c r="N70" s="46">
        <v>814.2</v>
      </c>
      <c r="O70" s="46">
        <v>0</v>
      </c>
      <c r="P70" s="46">
        <v>0</v>
      </c>
      <c r="Q70" s="33">
        <f t="shared" si="39"/>
        <v>108.56000000000002</v>
      </c>
      <c r="R70" s="54"/>
    </row>
    <row r="71" spans="1:21" ht="25.5" customHeight="1" x14ac:dyDescent="0.25">
      <c r="A71" s="59" t="s">
        <v>51</v>
      </c>
      <c r="B71" s="152" t="s">
        <v>54</v>
      </c>
      <c r="C71" s="152"/>
      <c r="D71" s="152"/>
      <c r="E71" s="152"/>
      <c r="F71" s="59"/>
      <c r="G71" s="49">
        <f>G72+G73</f>
        <v>0</v>
      </c>
      <c r="H71" s="49">
        <f t="shared" ref="H71:P71" si="40">H72+H73</f>
        <v>0</v>
      </c>
      <c r="I71" s="49">
        <f t="shared" si="40"/>
        <v>0</v>
      </c>
      <c r="J71" s="49">
        <f t="shared" si="40"/>
        <v>0</v>
      </c>
      <c r="K71" s="49">
        <f t="shared" si="40"/>
        <v>0</v>
      </c>
      <c r="L71" s="49">
        <f t="shared" si="40"/>
        <v>0</v>
      </c>
      <c r="M71" s="49">
        <f t="shared" si="40"/>
        <v>0</v>
      </c>
      <c r="N71" s="49">
        <f t="shared" si="40"/>
        <v>0</v>
      </c>
      <c r="O71" s="49">
        <f t="shared" si="40"/>
        <v>0</v>
      </c>
      <c r="P71" s="49">
        <f t="shared" si="40"/>
        <v>0</v>
      </c>
      <c r="Q71" s="33" t="e">
        <f t="shared" si="39"/>
        <v>#DIV/0!</v>
      </c>
      <c r="R71" s="48"/>
    </row>
    <row r="72" spans="1:21" ht="21.75" customHeight="1" x14ac:dyDescent="0.25">
      <c r="A72" s="58"/>
      <c r="B72" s="153" t="s">
        <v>138</v>
      </c>
      <c r="C72" s="153"/>
      <c r="D72" s="153"/>
      <c r="E72" s="153"/>
      <c r="F72" s="58"/>
      <c r="G72" s="46">
        <f>I72+K72+M72+O72</f>
        <v>0</v>
      </c>
      <c r="H72" s="46">
        <f>J72+L72+N72+P72</f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33" t="e">
        <f t="shared" si="39"/>
        <v>#DIV/0!</v>
      </c>
      <c r="R72" s="48"/>
    </row>
    <row r="73" spans="1:21" s="74" customFormat="1" ht="45.75" customHeight="1" x14ac:dyDescent="0.25">
      <c r="A73" s="58"/>
      <c r="B73" s="156" t="s">
        <v>155</v>
      </c>
      <c r="C73" s="157"/>
      <c r="D73" s="157"/>
      <c r="E73" s="158"/>
      <c r="F73" s="58"/>
      <c r="G73" s="46">
        <f>I73+K73+M73+O73</f>
        <v>0</v>
      </c>
      <c r="H73" s="46">
        <f>J73+L73+N73+P73</f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33" t="e">
        <f t="shared" si="39"/>
        <v>#DIV/0!</v>
      </c>
      <c r="R73" s="48"/>
    </row>
    <row r="74" spans="1:21" ht="23.25" customHeight="1" x14ac:dyDescent="0.25">
      <c r="A74" s="59" t="s">
        <v>79</v>
      </c>
      <c r="B74" s="152" t="s">
        <v>53</v>
      </c>
      <c r="C74" s="152"/>
      <c r="D74" s="152"/>
      <c r="E74" s="152"/>
      <c r="F74" s="59"/>
      <c r="G74" s="49">
        <f>G75</f>
        <v>0</v>
      </c>
      <c r="H74" s="49">
        <f t="shared" ref="H74:P74" si="41">H75</f>
        <v>0</v>
      </c>
      <c r="I74" s="49">
        <f t="shared" si="41"/>
        <v>0</v>
      </c>
      <c r="J74" s="49">
        <f t="shared" si="41"/>
        <v>0</v>
      </c>
      <c r="K74" s="49">
        <f t="shared" si="41"/>
        <v>0</v>
      </c>
      <c r="L74" s="49">
        <f t="shared" si="41"/>
        <v>0</v>
      </c>
      <c r="M74" s="49">
        <f t="shared" si="41"/>
        <v>0</v>
      </c>
      <c r="N74" s="49">
        <f t="shared" si="41"/>
        <v>0</v>
      </c>
      <c r="O74" s="49">
        <f t="shared" si="41"/>
        <v>0</v>
      </c>
      <c r="P74" s="49">
        <f t="shared" si="41"/>
        <v>0</v>
      </c>
      <c r="Q74" s="33" t="e">
        <f t="shared" si="39"/>
        <v>#DIV/0!</v>
      </c>
      <c r="R74" s="48"/>
    </row>
    <row r="75" spans="1:21" ht="35.25" customHeight="1" x14ac:dyDescent="0.25">
      <c r="A75" s="58"/>
      <c r="B75" s="153" t="s">
        <v>19</v>
      </c>
      <c r="C75" s="153"/>
      <c r="D75" s="153"/>
      <c r="E75" s="153"/>
      <c r="F75" s="58"/>
      <c r="G75" s="46">
        <f>I75+K75+M75+O75</f>
        <v>0</v>
      </c>
      <c r="H75" s="46">
        <f>J75+L75+N75+P75</f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33" t="e">
        <f t="shared" si="39"/>
        <v>#DIV/0!</v>
      </c>
      <c r="R75" s="48"/>
    </row>
    <row r="76" spans="1:21" ht="37.5" customHeight="1" x14ac:dyDescent="0.25">
      <c r="A76" s="97">
        <v>8</v>
      </c>
      <c r="B76" s="107" t="s">
        <v>97</v>
      </c>
      <c r="C76" s="107"/>
      <c r="D76" s="107"/>
      <c r="E76" s="107"/>
      <c r="F76" s="89"/>
      <c r="G76" s="98">
        <f>G78+G81+G80+G82+G83</f>
        <v>63587.4</v>
      </c>
      <c r="H76" s="98">
        <f t="shared" ref="H76:P76" si="42">H78+H81+H80+H82+H83</f>
        <v>63587.4</v>
      </c>
      <c r="I76" s="98">
        <f t="shared" si="42"/>
        <v>0</v>
      </c>
      <c r="J76" s="98">
        <f t="shared" si="42"/>
        <v>0</v>
      </c>
      <c r="K76" s="98">
        <f t="shared" si="42"/>
        <v>2817.7</v>
      </c>
      <c r="L76" s="98">
        <f t="shared" si="42"/>
        <v>2817.7</v>
      </c>
      <c r="M76" s="98">
        <f t="shared" si="42"/>
        <v>60769.7</v>
      </c>
      <c r="N76" s="98">
        <f t="shared" si="42"/>
        <v>60769.7</v>
      </c>
      <c r="O76" s="98">
        <f t="shared" si="42"/>
        <v>0</v>
      </c>
      <c r="P76" s="98">
        <f t="shared" si="42"/>
        <v>0</v>
      </c>
      <c r="Q76" s="91">
        <f t="shared" si="28"/>
        <v>100</v>
      </c>
      <c r="R76" s="91"/>
      <c r="T76" s="21"/>
      <c r="U76" s="21"/>
    </row>
    <row r="77" spans="1:21" x14ac:dyDescent="0.25">
      <c r="A77" s="108" t="s">
        <v>7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33"/>
      <c r="R77" s="77"/>
    </row>
    <row r="78" spans="1:21" ht="28.5" customHeight="1" x14ac:dyDescent="0.25">
      <c r="A78" s="64" t="s">
        <v>11</v>
      </c>
      <c r="B78" s="109" t="s">
        <v>57</v>
      </c>
      <c r="C78" s="109"/>
      <c r="D78" s="109"/>
      <c r="E78" s="109"/>
      <c r="F78" s="41"/>
      <c r="G78" s="49">
        <f>G79</f>
        <v>300</v>
      </c>
      <c r="H78" s="49">
        <f t="shared" ref="H78:P78" si="43">H79</f>
        <v>300</v>
      </c>
      <c r="I78" s="49">
        <f t="shared" si="43"/>
        <v>0</v>
      </c>
      <c r="J78" s="49">
        <f t="shared" si="43"/>
        <v>0</v>
      </c>
      <c r="K78" s="49">
        <f t="shared" si="43"/>
        <v>0</v>
      </c>
      <c r="L78" s="49">
        <f t="shared" si="43"/>
        <v>0</v>
      </c>
      <c r="M78" s="49">
        <f t="shared" si="43"/>
        <v>300</v>
      </c>
      <c r="N78" s="49">
        <f t="shared" si="43"/>
        <v>300</v>
      </c>
      <c r="O78" s="49">
        <f t="shared" si="43"/>
        <v>0</v>
      </c>
      <c r="P78" s="49">
        <f t="shared" si="43"/>
        <v>0</v>
      </c>
      <c r="Q78" s="33">
        <f t="shared" si="28"/>
        <v>100</v>
      </c>
      <c r="R78" s="33"/>
    </row>
    <row r="79" spans="1:21" ht="24" customHeight="1" x14ac:dyDescent="0.25">
      <c r="A79" s="43"/>
      <c r="B79" s="118" t="s">
        <v>55</v>
      </c>
      <c r="C79" s="118"/>
      <c r="D79" s="118"/>
      <c r="E79" s="118"/>
      <c r="F79" s="78"/>
      <c r="G79" s="46">
        <f>I79+K79+M79+O79</f>
        <v>300</v>
      </c>
      <c r="H79" s="46">
        <f>J79+L79+N79+P79</f>
        <v>300</v>
      </c>
      <c r="I79" s="46">
        <v>0</v>
      </c>
      <c r="J79" s="46">
        <v>0</v>
      </c>
      <c r="K79" s="46">
        <v>0</v>
      </c>
      <c r="L79" s="46">
        <v>0</v>
      </c>
      <c r="M79" s="46">
        <v>300</v>
      </c>
      <c r="N79" s="46">
        <v>300</v>
      </c>
      <c r="O79" s="46">
        <v>0</v>
      </c>
      <c r="P79" s="46">
        <v>0</v>
      </c>
      <c r="Q79" s="33">
        <f t="shared" si="28"/>
        <v>100</v>
      </c>
      <c r="R79" s="48"/>
    </row>
    <row r="80" spans="1:21" ht="24.75" customHeight="1" x14ac:dyDescent="0.25">
      <c r="A80" s="28" t="s">
        <v>12</v>
      </c>
      <c r="B80" s="109" t="s">
        <v>141</v>
      </c>
      <c r="C80" s="109"/>
      <c r="D80" s="109"/>
      <c r="E80" s="109"/>
      <c r="F80" s="41"/>
      <c r="G80" s="49">
        <f t="shared" ref="G80:H82" si="44">I80+K80+M80+O80</f>
        <v>6936.7</v>
      </c>
      <c r="H80" s="49">
        <f t="shared" si="44"/>
        <v>6936.7</v>
      </c>
      <c r="I80" s="46">
        <v>0</v>
      </c>
      <c r="J80" s="46">
        <v>0</v>
      </c>
      <c r="K80" s="46">
        <v>0</v>
      </c>
      <c r="L80" s="46">
        <v>0</v>
      </c>
      <c r="M80" s="46">
        <v>6936.7</v>
      </c>
      <c r="N80" s="46">
        <v>6936.7</v>
      </c>
      <c r="O80" s="46">
        <v>0</v>
      </c>
      <c r="P80" s="46">
        <v>0</v>
      </c>
      <c r="Q80" s="33">
        <f t="shared" si="28"/>
        <v>100</v>
      </c>
      <c r="R80" s="33"/>
    </row>
    <row r="81" spans="1:23" s="72" customFormat="1" ht="24.75" customHeight="1" x14ac:dyDescent="0.25">
      <c r="A81" s="28"/>
      <c r="B81" s="149" t="s">
        <v>142</v>
      </c>
      <c r="C81" s="150"/>
      <c r="D81" s="150"/>
      <c r="E81" s="151"/>
      <c r="F81" s="41"/>
      <c r="G81" s="49">
        <f t="shared" si="44"/>
        <v>176.10000000000002</v>
      </c>
      <c r="H81" s="46">
        <f>J81+L81+N81+P81</f>
        <v>176.10000000000002</v>
      </c>
      <c r="I81" s="46">
        <v>0</v>
      </c>
      <c r="J81" s="46">
        <v>0</v>
      </c>
      <c r="K81" s="46">
        <v>57.7</v>
      </c>
      <c r="L81" s="46">
        <v>57.7</v>
      </c>
      <c r="M81" s="46">
        <v>118.4</v>
      </c>
      <c r="N81" s="46">
        <v>118.4</v>
      </c>
      <c r="O81" s="46">
        <v>0</v>
      </c>
      <c r="P81" s="46">
        <v>0</v>
      </c>
      <c r="Q81" s="33">
        <f t="shared" si="28"/>
        <v>100</v>
      </c>
      <c r="R81" s="33"/>
    </row>
    <row r="82" spans="1:23" ht="78.75" customHeight="1" x14ac:dyDescent="0.25">
      <c r="A82" s="64" t="s">
        <v>140</v>
      </c>
      <c r="B82" s="109" t="s">
        <v>143</v>
      </c>
      <c r="C82" s="109"/>
      <c r="D82" s="109"/>
      <c r="E82" s="109"/>
      <c r="F82" s="41"/>
      <c r="G82" s="49">
        <f>I82+K82+M82+O82</f>
        <v>672</v>
      </c>
      <c r="H82" s="49">
        <f t="shared" si="44"/>
        <v>672</v>
      </c>
      <c r="I82" s="46">
        <v>0</v>
      </c>
      <c r="J82" s="46">
        <v>0</v>
      </c>
      <c r="K82" s="46">
        <v>0</v>
      </c>
      <c r="L82" s="46">
        <v>0</v>
      </c>
      <c r="M82" s="46">
        <v>672</v>
      </c>
      <c r="N82" s="46">
        <v>672</v>
      </c>
      <c r="O82" s="46">
        <v>0</v>
      </c>
      <c r="P82" s="46">
        <v>0</v>
      </c>
      <c r="Q82" s="33">
        <f t="shared" si="28"/>
        <v>100</v>
      </c>
      <c r="R82" s="33"/>
    </row>
    <row r="83" spans="1:23" s="18" customFormat="1" ht="26.25" customHeight="1" x14ac:dyDescent="0.25">
      <c r="A83" s="64" t="s">
        <v>80</v>
      </c>
      <c r="B83" s="109" t="s">
        <v>144</v>
      </c>
      <c r="C83" s="109"/>
      <c r="D83" s="109"/>
      <c r="E83" s="109"/>
      <c r="F83" s="41"/>
      <c r="G83" s="49">
        <f t="shared" ref="G83" si="45">I83+K83+M83+O83</f>
        <v>55502.6</v>
      </c>
      <c r="H83" s="49">
        <f t="shared" ref="H83" si="46">J83+L83+N83+P83</f>
        <v>55502.6</v>
      </c>
      <c r="I83" s="46">
        <v>0</v>
      </c>
      <c r="J83" s="46">
        <v>0</v>
      </c>
      <c r="K83" s="46">
        <v>2760</v>
      </c>
      <c r="L83" s="46">
        <v>2760</v>
      </c>
      <c r="M83" s="46">
        <v>52742.6</v>
      </c>
      <c r="N83" s="46">
        <v>52742.6</v>
      </c>
      <c r="O83" s="46">
        <v>0</v>
      </c>
      <c r="P83" s="46">
        <v>0</v>
      </c>
      <c r="Q83" s="33">
        <f t="shared" si="28"/>
        <v>100</v>
      </c>
      <c r="R83" s="33"/>
    </row>
    <row r="84" spans="1:23" ht="34.5" customHeight="1" x14ac:dyDescent="0.25">
      <c r="A84" s="88">
        <v>9</v>
      </c>
      <c r="B84" s="107" t="s">
        <v>98</v>
      </c>
      <c r="C84" s="107"/>
      <c r="D84" s="107"/>
      <c r="E84" s="107"/>
      <c r="F84" s="88"/>
      <c r="G84" s="90">
        <f t="shared" ref="G84:P84" si="47">G86+G89</f>
        <v>870</v>
      </c>
      <c r="H84" s="90">
        <f t="shared" si="47"/>
        <v>870</v>
      </c>
      <c r="I84" s="90">
        <f t="shared" si="47"/>
        <v>0</v>
      </c>
      <c r="J84" s="90">
        <f t="shared" si="47"/>
        <v>0</v>
      </c>
      <c r="K84" s="90">
        <f t="shared" si="47"/>
        <v>660</v>
      </c>
      <c r="L84" s="90">
        <f t="shared" si="47"/>
        <v>660</v>
      </c>
      <c r="M84" s="90">
        <f t="shared" si="47"/>
        <v>210</v>
      </c>
      <c r="N84" s="90">
        <f t="shared" si="47"/>
        <v>210</v>
      </c>
      <c r="O84" s="90">
        <f t="shared" si="47"/>
        <v>0</v>
      </c>
      <c r="P84" s="90">
        <f t="shared" si="47"/>
        <v>0</v>
      </c>
      <c r="Q84" s="91">
        <f t="shared" si="28"/>
        <v>100</v>
      </c>
      <c r="R84" s="94"/>
    </row>
    <row r="85" spans="1:23" x14ac:dyDescent="0.25">
      <c r="A85" s="108" t="s">
        <v>18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33"/>
      <c r="R85" s="77"/>
    </row>
    <row r="86" spans="1:23" ht="38.25" customHeight="1" x14ac:dyDescent="0.25">
      <c r="A86" s="63" t="s">
        <v>81</v>
      </c>
      <c r="B86" s="109" t="s">
        <v>115</v>
      </c>
      <c r="C86" s="109"/>
      <c r="D86" s="109"/>
      <c r="E86" s="109"/>
      <c r="F86" s="32"/>
      <c r="G86" s="49">
        <f>G87+G88</f>
        <v>870</v>
      </c>
      <c r="H86" s="49">
        <f t="shared" ref="H86:P86" si="48">H87+H88</f>
        <v>870</v>
      </c>
      <c r="I86" s="49">
        <f t="shared" si="48"/>
        <v>0</v>
      </c>
      <c r="J86" s="49">
        <f t="shared" si="48"/>
        <v>0</v>
      </c>
      <c r="K86" s="49">
        <f t="shared" si="48"/>
        <v>660</v>
      </c>
      <c r="L86" s="49">
        <f t="shared" si="48"/>
        <v>660</v>
      </c>
      <c r="M86" s="49">
        <f t="shared" si="48"/>
        <v>210</v>
      </c>
      <c r="N86" s="49">
        <f t="shared" si="48"/>
        <v>210</v>
      </c>
      <c r="O86" s="49">
        <f t="shared" si="48"/>
        <v>0</v>
      </c>
      <c r="P86" s="49">
        <f t="shared" si="48"/>
        <v>0</v>
      </c>
      <c r="Q86" s="33">
        <f t="shared" si="28"/>
        <v>100</v>
      </c>
      <c r="R86" s="33"/>
    </row>
    <row r="87" spans="1:23" ht="48.75" customHeight="1" x14ac:dyDescent="0.25">
      <c r="A87" s="50"/>
      <c r="B87" s="118" t="s">
        <v>52</v>
      </c>
      <c r="C87" s="118"/>
      <c r="D87" s="118"/>
      <c r="E87" s="118"/>
      <c r="F87" s="78"/>
      <c r="G87" s="46">
        <f t="shared" ref="G87:H87" si="49">I87+K87+M87+O87</f>
        <v>210</v>
      </c>
      <c r="H87" s="46">
        <f t="shared" si="49"/>
        <v>210</v>
      </c>
      <c r="I87" s="46">
        <v>0</v>
      </c>
      <c r="J87" s="46">
        <v>0</v>
      </c>
      <c r="K87" s="46">
        <v>0</v>
      </c>
      <c r="L87" s="46">
        <v>0</v>
      </c>
      <c r="M87" s="46">
        <v>210</v>
      </c>
      <c r="N87" s="46">
        <v>210</v>
      </c>
      <c r="O87" s="46">
        <v>0</v>
      </c>
      <c r="P87" s="46">
        <v>0</v>
      </c>
      <c r="Q87" s="33">
        <f t="shared" si="28"/>
        <v>100</v>
      </c>
      <c r="R87" s="48"/>
      <c r="S87" s="16"/>
    </row>
    <row r="88" spans="1:23" s="20" customFormat="1" ht="51" customHeight="1" x14ac:dyDescent="0.25">
      <c r="A88" s="50"/>
      <c r="B88" s="125" t="s">
        <v>139</v>
      </c>
      <c r="C88" s="126"/>
      <c r="D88" s="126"/>
      <c r="E88" s="127"/>
      <c r="F88" s="78"/>
      <c r="G88" s="46">
        <f t="shared" ref="G88" si="50">I88+K88+M88+O88</f>
        <v>660</v>
      </c>
      <c r="H88" s="46">
        <f t="shared" ref="H88" si="51">J88+L88+N88+P88</f>
        <v>660</v>
      </c>
      <c r="I88" s="46">
        <v>0</v>
      </c>
      <c r="J88" s="46">
        <v>0</v>
      </c>
      <c r="K88" s="46">
        <v>660</v>
      </c>
      <c r="L88" s="46">
        <v>660</v>
      </c>
      <c r="M88" s="65">
        <v>0</v>
      </c>
      <c r="N88" s="46">
        <v>0</v>
      </c>
      <c r="O88" s="46">
        <v>0</v>
      </c>
      <c r="P88" s="46">
        <v>0</v>
      </c>
      <c r="Q88" s="33">
        <f t="shared" si="28"/>
        <v>100</v>
      </c>
      <c r="R88" s="48"/>
    </row>
    <row r="89" spans="1:23" ht="38.25" customHeight="1" x14ac:dyDescent="0.25">
      <c r="A89" s="63" t="s">
        <v>82</v>
      </c>
      <c r="B89" s="109" t="s">
        <v>56</v>
      </c>
      <c r="C89" s="109"/>
      <c r="D89" s="109"/>
      <c r="E89" s="109"/>
      <c r="F89" s="44"/>
      <c r="G89" s="49">
        <f>G90</f>
        <v>0</v>
      </c>
      <c r="H89" s="49">
        <f t="shared" ref="H89:P89" si="52">H90</f>
        <v>0</v>
      </c>
      <c r="I89" s="49">
        <f t="shared" si="52"/>
        <v>0</v>
      </c>
      <c r="J89" s="49">
        <f t="shared" si="52"/>
        <v>0</v>
      </c>
      <c r="K89" s="49">
        <f t="shared" si="52"/>
        <v>0</v>
      </c>
      <c r="L89" s="49">
        <f t="shared" si="52"/>
        <v>0</v>
      </c>
      <c r="M89" s="49">
        <f t="shared" si="52"/>
        <v>0</v>
      </c>
      <c r="N89" s="49">
        <f t="shared" si="52"/>
        <v>0</v>
      </c>
      <c r="O89" s="49">
        <f t="shared" si="52"/>
        <v>0</v>
      </c>
      <c r="P89" s="49">
        <f t="shared" si="52"/>
        <v>0</v>
      </c>
      <c r="Q89" s="33" t="e">
        <f t="shared" si="28"/>
        <v>#DIV/0!</v>
      </c>
      <c r="R89" s="33"/>
    </row>
    <row r="90" spans="1:23" ht="37.5" customHeight="1" x14ac:dyDescent="0.25">
      <c r="A90" s="50"/>
      <c r="B90" s="118" t="s">
        <v>20</v>
      </c>
      <c r="C90" s="118"/>
      <c r="D90" s="118"/>
      <c r="E90" s="118"/>
      <c r="F90" s="78"/>
      <c r="G90" s="46">
        <f t="shared" ref="G90:H90" si="53">I90+K90+M90+O90</f>
        <v>0</v>
      </c>
      <c r="H90" s="46">
        <f t="shared" si="53"/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33" t="e">
        <f t="shared" si="28"/>
        <v>#DIV/0!</v>
      </c>
      <c r="R90" s="48"/>
    </row>
    <row r="91" spans="1:23" ht="56.25" customHeight="1" x14ac:dyDescent="0.25">
      <c r="A91" s="88">
        <v>10</v>
      </c>
      <c r="B91" s="107" t="s">
        <v>99</v>
      </c>
      <c r="C91" s="107"/>
      <c r="D91" s="107"/>
      <c r="E91" s="107"/>
      <c r="F91" s="88"/>
      <c r="G91" s="90">
        <f>G92</f>
        <v>4891.2</v>
      </c>
      <c r="H91" s="90">
        <f t="shared" ref="H91:P91" si="54">H92</f>
        <v>4891.2</v>
      </c>
      <c r="I91" s="90">
        <f t="shared" si="54"/>
        <v>0</v>
      </c>
      <c r="J91" s="90">
        <f t="shared" si="54"/>
        <v>0</v>
      </c>
      <c r="K91" s="90">
        <f t="shared" si="54"/>
        <v>0</v>
      </c>
      <c r="L91" s="90">
        <f t="shared" si="54"/>
        <v>0</v>
      </c>
      <c r="M91" s="90">
        <f t="shared" si="54"/>
        <v>4891.2</v>
      </c>
      <c r="N91" s="90">
        <f t="shared" si="54"/>
        <v>4891.2</v>
      </c>
      <c r="O91" s="90">
        <f t="shared" si="54"/>
        <v>0</v>
      </c>
      <c r="P91" s="90">
        <f t="shared" si="54"/>
        <v>0</v>
      </c>
      <c r="Q91" s="91">
        <f t="shared" si="28"/>
        <v>100</v>
      </c>
      <c r="R91" s="91"/>
    </row>
    <row r="92" spans="1:23" ht="93.75" customHeight="1" x14ac:dyDescent="0.25">
      <c r="A92" s="32"/>
      <c r="B92" s="118" t="s">
        <v>160</v>
      </c>
      <c r="C92" s="118"/>
      <c r="D92" s="118"/>
      <c r="E92" s="118"/>
      <c r="F92" s="78"/>
      <c r="G92" s="46">
        <f t="shared" ref="G92:H92" si="55">I92+K92+M92+O92</f>
        <v>4891.2</v>
      </c>
      <c r="H92" s="46">
        <f t="shared" si="55"/>
        <v>4891.2</v>
      </c>
      <c r="I92" s="46">
        <v>0</v>
      </c>
      <c r="J92" s="46">
        <v>0</v>
      </c>
      <c r="K92" s="46">
        <v>0</v>
      </c>
      <c r="L92" s="46">
        <v>0</v>
      </c>
      <c r="M92" s="46">
        <v>4891.2</v>
      </c>
      <c r="N92" s="46">
        <v>4891.2</v>
      </c>
      <c r="O92" s="46">
        <v>0</v>
      </c>
      <c r="P92" s="46">
        <v>0</v>
      </c>
      <c r="Q92" s="33">
        <f t="shared" si="28"/>
        <v>100</v>
      </c>
      <c r="R92" s="48"/>
    </row>
    <row r="93" spans="1:23" ht="27" customHeight="1" x14ac:dyDescent="0.25">
      <c r="A93" s="88">
        <v>11</v>
      </c>
      <c r="B93" s="165" t="s">
        <v>100</v>
      </c>
      <c r="C93" s="166"/>
      <c r="D93" s="166"/>
      <c r="E93" s="167"/>
      <c r="F93" s="88"/>
      <c r="G93" s="90">
        <f>G95+G96</f>
        <v>4346.7</v>
      </c>
      <c r="H93" s="90">
        <f>H95+H96</f>
        <v>4346.7</v>
      </c>
      <c r="I93" s="90">
        <f t="shared" ref="I93:P93" si="56">I95+I96</f>
        <v>0</v>
      </c>
      <c r="J93" s="90">
        <f t="shared" si="56"/>
        <v>0</v>
      </c>
      <c r="K93" s="90">
        <f t="shared" si="56"/>
        <v>4346.7</v>
      </c>
      <c r="L93" s="90">
        <f t="shared" si="56"/>
        <v>4346.7</v>
      </c>
      <c r="M93" s="90">
        <f t="shared" si="56"/>
        <v>0</v>
      </c>
      <c r="N93" s="90">
        <f t="shared" si="56"/>
        <v>0</v>
      </c>
      <c r="O93" s="90">
        <f t="shared" si="56"/>
        <v>0</v>
      </c>
      <c r="P93" s="90">
        <f t="shared" si="56"/>
        <v>0</v>
      </c>
      <c r="Q93" s="91">
        <f t="shared" si="28"/>
        <v>100</v>
      </c>
      <c r="R93" s="91"/>
    </row>
    <row r="94" spans="1:23" ht="17.25" customHeight="1" x14ac:dyDescent="0.25">
      <c r="A94" s="78"/>
      <c r="B94" s="118" t="s">
        <v>43</v>
      </c>
      <c r="C94" s="118"/>
      <c r="D94" s="118"/>
      <c r="E94" s="118"/>
      <c r="F94" s="78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33"/>
      <c r="R94" s="77"/>
    </row>
    <row r="95" spans="1:23" ht="57.75" customHeight="1" x14ac:dyDescent="0.25">
      <c r="A95" s="61"/>
      <c r="B95" s="118" t="s">
        <v>122</v>
      </c>
      <c r="C95" s="118"/>
      <c r="D95" s="118"/>
      <c r="E95" s="118"/>
      <c r="F95" s="47"/>
      <c r="G95" s="46">
        <f t="shared" ref="G95:G96" si="57">I95+K95+M95+O95</f>
        <v>0</v>
      </c>
      <c r="H95" s="46">
        <f t="shared" ref="H95:H96" si="58">J95+L95+N95+P95</f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33" t="e">
        <f t="shared" si="28"/>
        <v>#DIV/0!</v>
      </c>
      <c r="R95" s="33"/>
    </row>
    <row r="96" spans="1:23" ht="45.75" customHeight="1" x14ac:dyDescent="0.25">
      <c r="A96" s="61"/>
      <c r="B96" s="118" t="s">
        <v>124</v>
      </c>
      <c r="C96" s="118"/>
      <c r="D96" s="118"/>
      <c r="E96" s="118"/>
      <c r="F96" s="41"/>
      <c r="G96" s="46">
        <f t="shared" si="57"/>
        <v>4346.7</v>
      </c>
      <c r="H96" s="46">
        <f t="shared" si="58"/>
        <v>4346.7</v>
      </c>
      <c r="I96" s="66">
        <v>0</v>
      </c>
      <c r="J96" s="66">
        <v>0</v>
      </c>
      <c r="K96" s="66">
        <v>4346.7</v>
      </c>
      <c r="L96" s="66">
        <v>4346.7</v>
      </c>
      <c r="M96" s="66">
        <v>0</v>
      </c>
      <c r="N96" s="66">
        <v>0</v>
      </c>
      <c r="O96" s="66">
        <v>0</v>
      </c>
      <c r="P96" s="66">
        <v>0</v>
      </c>
      <c r="Q96" s="33">
        <f t="shared" si="28"/>
        <v>100</v>
      </c>
      <c r="R96" s="48"/>
      <c r="S96" s="13"/>
      <c r="T96" s="12"/>
      <c r="U96" s="12"/>
      <c r="V96" s="12"/>
      <c r="W96" s="12"/>
    </row>
    <row r="97" spans="1:21" ht="40.5" customHeight="1" x14ac:dyDescent="0.25">
      <c r="A97" s="99">
        <v>12</v>
      </c>
      <c r="B97" s="160" t="s">
        <v>101</v>
      </c>
      <c r="C97" s="161"/>
      <c r="D97" s="161"/>
      <c r="E97" s="162"/>
      <c r="F97" s="100"/>
      <c r="G97" s="90">
        <f>G99+G102+G107+G109+G112+G114+G116+G118</f>
        <v>254185.85499999998</v>
      </c>
      <c r="H97" s="90">
        <f>H99+H102+H107+H109+H112+H114+H116+H118</f>
        <v>245067.2</v>
      </c>
      <c r="I97" s="90">
        <f t="shared" ref="I97:P97" si="59">I99+I102+I107+I109+I112+I114+I116+I118</f>
        <v>0</v>
      </c>
      <c r="J97" s="90">
        <f t="shared" si="59"/>
        <v>0</v>
      </c>
      <c r="K97" s="90">
        <f t="shared" si="59"/>
        <v>53843.835000000006</v>
      </c>
      <c r="L97" s="90">
        <f t="shared" si="59"/>
        <v>36807.5</v>
      </c>
      <c r="M97" s="90">
        <f t="shared" si="59"/>
        <v>5600</v>
      </c>
      <c r="N97" s="90">
        <f t="shared" si="59"/>
        <v>6330.7</v>
      </c>
      <c r="O97" s="90">
        <f t="shared" si="59"/>
        <v>194742.02000000002</v>
      </c>
      <c r="P97" s="90">
        <f t="shared" si="59"/>
        <v>201929</v>
      </c>
      <c r="Q97" s="91">
        <f t="shared" si="28"/>
        <v>96.4126032898251</v>
      </c>
      <c r="R97" s="91"/>
      <c r="S97" s="9"/>
      <c r="T97" s="9"/>
      <c r="U97" s="31" t="s">
        <v>123</v>
      </c>
    </row>
    <row r="98" spans="1:21" x14ac:dyDescent="0.25">
      <c r="A98" s="163" t="s">
        <v>7</v>
      </c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33"/>
      <c r="R98" s="76"/>
    </row>
    <row r="99" spans="1:21" ht="37.5" customHeight="1" x14ac:dyDescent="0.25">
      <c r="A99" s="67" t="s">
        <v>83</v>
      </c>
      <c r="B99" s="159" t="s">
        <v>34</v>
      </c>
      <c r="C99" s="159"/>
      <c r="D99" s="159"/>
      <c r="E99" s="159"/>
      <c r="F99" s="67"/>
      <c r="G99" s="49">
        <f>G100+G101</f>
        <v>10688.68</v>
      </c>
      <c r="H99" s="49">
        <f t="shared" ref="H99:P99" si="60">H100+H101</f>
        <v>6354.6</v>
      </c>
      <c r="I99" s="49">
        <f t="shared" si="60"/>
        <v>0</v>
      </c>
      <c r="J99" s="49">
        <f t="shared" si="60"/>
        <v>0</v>
      </c>
      <c r="K99" s="49">
        <f t="shared" si="60"/>
        <v>10688.68</v>
      </c>
      <c r="L99" s="49">
        <f t="shared" si="60"/>
        <v>6354.6</v>
      </c>
      <c r="M99" s="49">
        <f t="shared" si="60"/>
        <v>0</v>
      </c>
      <c r="N99" s="49">
        <f t="shared" si="60"/>
        <v>0</v>
      </c>
      <c r="O99" s="49">
        <f t="shared" si="60"/>
        <v>0</v>
      </c>
      <c r="P99" s="49">
        <f t="shared" si="60"/>
        <v>0</v>
      </c>
      <c r="Q99" s="33">
        <f t="shared" si="28"/>
        <v>59.451681592114284</v>
      </c>
      <c r="R99" s="33"/>
      <c r="S99" s="9"/>
      <c r="T99" s="9"/>
      <c r="U99" s="9"/>
    </row>
    <row r="100" spans="1:21" ht="27.75" customHeight="1" x14ac:dyDescent="0.25">
      <c r="A100" s="68"/>
      <c r="B100" s="164" t="s">
        <v>33</v>
      </c>
      <c r="C100" s="164"/>
      <c r="D100" s="164"/>
      <c r="E100" s="164"/>
      <c r="F100" s="68"/>
      <c r="G100" s="46">
        <f t="shared" ref="G100:H101" si="61">I100+K100+M100+O100</f>
        <v>6462.5</v>
      </c>
      <c r="H100" s="46">
        <f t="shared" si="61"/>
        <v>300</v>
      </c>
      <c r="I100" s="69">
        <v>0</v>
      </c>
      <c r="J100" s="69">
        <v>0</v>
      </c>
      <c r="K100" s="69">
        <v>6462.5</v>
      </c>
      <c r="L100" s="69">
        <v>300</v>
      </c>
      <c r="M100" s="69">
        <v>0</v>
      </c>
      <c r="N100" s="69">
        <v>0</v>
      </c>
      <c r="O100" s="69">
        <v>0</v>
      </c>
      <c r="P100" s="69">
        <v>0</v>
      </c>
      <c r="Q100" s="33">
        <f t="shared" si="28"/>
        <v>4.6421663442940044</v>
      </c>
      <c r="R100" s="54"/>
      <c r="S100" s="9"/>
    </row>
    <row r="101" spans="1:21" ht="36.75" customHeight="1" x14ac:dyDescent="0.25">
      <c r="A101" s="68"/>
      <c r="B101" s="164" t="s">
        <v>60</v>
      </c>
      <c r="C101" s="164"/>
      <c r="D101" s="164"/>
      <c r="E101" s="164"/>
      <c r="F101" s="68"/>
      <c r="G101" s="46">
        <f t="shared" si="61"/>
        <v>4226.18</v>
      </c>
      <c r="H101" s="46">
        <f t="shared" si="61"/>
        <v>6054.6</v>
      </c>
      <c r="I101" s="69">
        <v>0</v>
      </c>
      <c r="J101" s="69">
        <v>0</v>
      </c>
      <c r="K101" s="69">
        <v>4226.18</v>
      </c>
      <c r="L101" s="69">
        <v>6054.6</v>
      </c>
      <c r="M101" s="69">
        <v>0</v>
      </c>
      <c r="N101" s="69">
        <v>0</v>
      </c>
      <c r="O101" s="69">
        <v>0</v>
      </c>
      <c r="P101" s="69">
        <v>0</v>
      </c>
      <c r="Q101" s="33">
        <f t="shared" si="28"/>
        <v>143.26412978150481</v>
      </c>
      <c r="R101" s="54"/>
      <c r="S101" s="9"/>
    </row>
    <row r="102" spans="1:21" ht="33.75" customHeight="1" x14ac:dyDescent="0.25">
      <c r="A102" s="67" t="s">
        <v>84</v>
      </c>
      <c r="B102" s="159" t="s">
        <v>35</v>
      </c>
      <c r="C102" s="159"/>
      <c r="D102" s="159"/>
      <c r="E102" s="159"/>
      <c r="F102" s="67"/>
      <c r="G102" s="49">
        <f>G103+G104+G105+G106</f>
        <v>16117.98</v>
      </c>
      <c r="H102" s="49">
        <f t="shared" ref="H102:P102" si="62">H103+H104+H105+H106</f>
        <v>27877.200000000001</v>
      </c>
      <c r="I102" s="49">
        <f t="shared" si="62"/>
        <v>0</v>
      </c>
      <c r="J102" s="49">
        <f t="shared" si="62"/>
        <v>0</v>
      </c>
      <c r="K102" s="49">
        <f t="shared" si="62"/>
        <v>16117.98</v>
      </c>
      <c r="L102" s="49">
        <f t="shared" si="62"/>
        <v>27877.200000000001</v>
      </c>
      <c r="M102" s="49">
        <f t="shared" si="62"/>
        <v>0</v>
      </c>
      <c r="N102" s="49">
        <f t="shared" si="62"/>
        <v>0</v>
      </c>
      <c r="O102" s="49">
        <f t="shared" si="62"/>
        <v>0</v>
      </c>
      <c r="P102" s="49">
        <f t="shared" si="62"/>
        <v>0</v>
      </c>
      <c r="Q102" s="33">
        <f t="shared" si="28"/>
        <v>172.95715716237396</v>
      </c>
      <c r="R102" s="54"/>
      <c r="S102" s="9"/>
      <c r="T102" s="9"/>
      <c r="U102" s="1"/>
    </row>
    <row r="103" spans="1:21" s="22" customFormat="1" ht="18.75" customHeight="1" x14ac:dyDescent="0.25">
      <c r="A103" s="68"/>
      <c r="B103" s="171" t="s">
        <v>61</v>
      </c>
      <c r="C103" s="172"/>
      <c r="D103" s="172"/>
      <c r="E103" s="173"/>
      <c r="F103" s="68"/>
      <c r="G103" s="46">
        <f t="shared" ref="G103:G106" si="63">I103+K103+M103+O103</f>
        <v>4150</v>
      </c>
      <c r="H103" s="46">
        <f t="shared" ref="H103:H106" si="64">J103+L103+N103+P103</f>
        <v>12904.7</v>
      </c>
      <c r="I103" s="69">
        <v>0</v>
      </c>
      <c r="J103" s="69">
        <v>0</v>
      </c>
      <c r="K103" s="69">
        <v>4150</v>
      </c>
      <c r="L103" s="69">
        <v>12904.7</v>
      </c>
      <c r="M103" s="69">
        <v>0</v>
      </c>
      <c r="N103" s="69">
        <v>0</v>
      </c>
      <c r="O103" s="69">
        <v>0</v>
      </c>
      <c r="P103" s="69">
        <v>0</v>
      </c>
      <c r="Q103" s="33">
        <f t="shared" si="28"/>
        <v>310.95662650602407</v>
      </c>
      <c r="R103" s="54"/>
      <c r="S103" s="9"/>
      <c r="T103" s="1"/>
      <c r="U103" s="1"/>
    </row>
    <row r="104" spans="1:21" ht="15" customHeight="1" x14ac:dyDescent="0.25">
      <c r="A104" s="68"/>
      <c r="B104" s="164" t="s">
        <v>106</v>
      </c>
      <c r="C104" s="164"/>
      <c r="D104" s="164"/>
      <c r="E104" s="164"/>
      <c r="F104" s="68"/>
      <c r="G104" s="46">
        <f t="shared" si="63"/>
        <v>9928.4</v>
      </c>
      <c r="H104" s="46">
        <f t="shared" si="64"/>
        <v>12186.8</v>
      </c>
      <c r="I104" s="69">
        <v>0</v>
      </c>
      <c r="J104" s="69">
        <v>0</v>
      </c>
      <c r="K104" s="69">
        <v>9928.4</v>
      </c>
      <c r="L104" s="69">
        <v>12186.8</v>
      </c>
      <c r="M104" s="69">
        <v>0</v>
      </c>
      <c r="N104" s="69">
        <v>0</v>
      </c>
      <c r="O104" s="69">
        <v>0</v>
      </c>
      <c r="P104" s="69">
        <v>0</v>
      </c>
      <c r="Q104" s="33">
        <f t="shared" si="28"/>
        <v>122.74686757181419</v>
      </c>
      <c r="R104" s="54"/>
      <c r="S104" s="9"/>
      <c r="T104" s="1"/>
      <c r="U104" s="1"/>
    </row>
    <row r="105" spans="1:21" ht="16.5" customHeight="1" x14ac:dyDescent="0.25">
      <c r="A105" s="68"/>
      <c r="B105" s="164" t="s">
        <v>104</v>
      </c>
      <c r="C105" s="164"/>
      <c r="D105" s="164"/>
      <c r="E105" s="164"/>
      <c r="F105" s="68"/>
      <c r="G105" s="46">
        <f t="shared" si="63"/>
        <v>16.690000000000001</v>
      </c>
      <c r="H105" s="46">
        <f t="shared" si="64"/>
        <v>0</v>
      </c>
      <c r="I105" s="69">
        <v>0</v>
      </c>
      <c r="J105" s="69">
        <v>0</v>
      </c>
      <c r="K105" s="69">
        <v>16.690000000000001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33">
        <f t="shared" ref="Q105:Q125" si="65">H105/G105*100</f>
        <v>0</v>
      </c>
      <c r="R105" s="54"/>
      <c r="S105" s="9"/>
      <c r="T105" s="1"/>
      <c r="U105" s="1"/>
    </row>
    <row r="106" spans="1:21" ht="18" customHeight="1" x14ac:dyDescent="0.25">
      <c r="A106" s="68"/>
      <c r="B106" s="164" t="s">
        <v>105</v>
      </c>
      <c r="C106" s="164"/>
      <c r="D106" s="164"/>
      <c r="E106" s="164"/>
      <c r="F106" s="68"/>
      <c r="G106" s="46">
        <f t="shared" si="63"/>
        <v>2022.89</v>
      </c>
      <c r="H106" s="46">
        <f t="shared" si="64"/>
        <v>2785.7</v>
      </c>
      <c r="I106" s="69">
        <v>0</v>
      </c>
      <c r="J106" s="69">
        <v>0</v>
      </c>
      <c r="K106" s="69">
        <v>2022.89</v>
      </c>
      <c r="L106" s="69">
        <v>2785.7</v>
      </c>
      <c r="M106" s="69">
        <v>0</v>
      </c>
      <c r="N106" s="69">
        <v>0</v>
      </c>
      <c r="O106" s="69">
        <v>0</v>
      </c>
      <c r="P106" s="69">
        <v>0</v>
      </c>
      <c r="Q106" s="33">
        <f t="shared" si="65"/>
        <v>137.70892139463834</v>
      </c>
      <c r="R106" s="54"/>
      <c r="S106" s="9"/>
      <c r="T106" s="1"/>
      <c r="U106" s="1"/>
    </row>
    <row r="107" spans="1:21" ht="27.75" customHeight="1" x14ac:dyDescent="0.25">
      <c r="A107" s="67" t="s">
        <v>85</v>
      </c>
      <c r="B107" s="159" t="s">
        <v>36</v>
      </c>
      <c r="C107" s="159"/>
      <c r="D107" s="159"/>
      <c r="E107" s="159"/>
      <c r="F107" s="67"/>
      <c r="G107" s="49">
        <f>G108</f>
        <v>7358.64</v>
      </c>
      <c r="H107" s="49">
        <f t="shared" ref="H107:P107" si="66">H108</f>
        <v>588.70000000000005</v>
      </c>
      <c r="I107" s="49">
        <f t="shared" si="66"/>
        <v>0</v>
      </c>
      <c r="J107" s="49">
        <f t="shared" si="66"/>
        <v>0</v>
      </c>
      <c r="K107" s="49">
        <f t="shared" si="66"/>
        <v>7357.64</v>
      </c>
      <c r="L107" s="49">
        <f t="shared" si="66"/>
        <v>588.70000000000005</v>
      </c>
      <c r="M107" s="49">
        <f t="shared" si="66"/>
        <v>0</v>
      </c>
      <c r="N107" s="49">
        <f t="shared" si="66"/>
        <v>0</v>
      </c>
      <c r="O107" s="49">
        <f t="shared" si="66"/>
        <v>1</v>
      </c>
      <c r="P107" s="49">
        <f t="shared" si="66"/>
        <v>0</v>
      </c>
      <c r="Q107" s="33">
        <f t="shared" si="65"/>
        <v>8.0001195873150479</v>
      </c>
      <c r="R107" s="33"/>
      <c r="S107" s="9"/>
      <c r="T107" s="9"/>
      <c r="U107" s="1"/>
    </row>
    <row r="108" spans="1:21" ht="47.25" customHeight="1" x14ac:dyDescent="0.25">
      <c r="A108" s="68"/>
      <c r="B108" s="164" t="s">
        <v>37</v>
      </c>
      <c r="C108" s="164"/>
      <c r="D108" s="164"/>
      <c r="E108" s="164"/>
      <c r="F108" s="68"/>
      <c r="G108" s="46">
        <f t="shared" ref="G108:H111" si="67">I108+K108+M108+O108</f>
        <v>7358.64</v>
      </c>
      <c r="H108" s="46">
        <f t="shared" si="67"/>
        <v>588.70000000000005</v>
      </c>
      <c r="I108" s="69">
        <v>0</v>
      </c>
      <c r="J108" s="69">
        <v>0</v>
      </c>
      <c r="K108" s="69">
        <v>7357.64</v>
      </c>
      <c r="L108" s="69">
        <v>588.70000000000005</v>
      </c>
      <c r="M108" s="69">
        <v>0</v>
      </c>
      <c r="N108" s="69">
        <v>0</v>
      </c>
      <c r="O108" s="69">
        <v>1</v>
      </c>
      <c r="P108" s="69">
        <v>0</v>
      </c>
      <c r="Q108" s="33">
        <f t="shared" si="65"/>
        <v>8.0001195873150479</v>
      </c>
      <c r="R108" s="54"/>
      <c r="S108" s="9"/>
      <c r="T108" s="1"/>
      <c r="U108" s="1"/>
    </row>
    <row r="109" spans="1:21" ht="28.5" customHeight="1" x14ac:dyDescent="0.25">
      <c r="A109" s="67" t="s">
        <v>86</v>
      </c>
      <c r="B109" s="152" t="s">
        <v>40</v>
      </c>
      <c r="C109" s="152"/>
      <c r="D109" s="152"/>
      <c r="E109" s="152"/>
      <c r="F109" s="59"/>
      <c r="G109" s="49">
        <f>G110+G111</f>
        <v>23183.279999999999</v>
      </c>
      <c r="H109" s="49">
        <f t="shared" ref="H109:P109" si="68">H110+H111</f>
        <v>0</v>
      </c>
      <c r="I109" s="49">
        <f t="shared" si="68"/>
        <v>0</v>
      </c>
      <c r="J109" s="49">
        <f t="shared" si="68"/>
        <v>0</v>
      </c>
      <c r="K109" s="49">
        <f t="shared" si="68"/>
        <v>16272.89</v>
      </c>
      <c r="L109" s="49">
        <f t="shared" si="68"/>
        <v>0</v>
      </c>
      <c r="M109" s="49">
        <f t="shared" si="68"/>
        <v>0</v>
      </c>
      <c r="N109" s="49">
        <f t="shared" si="68"/>
        <v>0</v>
      </c>
      <c r="O109" s="49">
        <f t="shared" si="68"/>
        <v>6910.3899999999994</v>
      </c>
      <c r="P109" s="49">
        <f t="shared" si="68"/>
        <v>0</v>
      </c>
      <c r="Q109" s="33">
        <f t="shared" si="65"/>
        <v>0</v>
      </c>
      <c r="R109" s="33"/>
      <c r="S109" s="9"/>
      <c r="T109" s="9"/>
      <c r="U109" s="1"/>
    </row>
    <row r="110" spans="1:21" ht="18.75" customHeight="1" x14ac:dyDescent="0.25">
      <c r="A110" s="68"/>
      <c r="B110" s="164" t="s">
        <v>38</v>
      </c>
      <c r="C110" s="164"/>
      <c r="D110" s="164"/>
      <c r="E110" s="164"/>
      <c r="F110" s="68"/>
      <c r="G110" s="46">
        <f t="shared" si="67"/>
        <v>7543.09</v>
      </c>
      <c r="H110" s="46">
        <f t="shared" si="67"/>
        <v>0</v>
      </c>
      <c r="I110" s="69">
        <v>0</v>
      </c>
      <c r="J110" s="69">
        <v>0</v>
      </c>
      <c r="K110" s="69">
        <v>6888.78</v>
      </c>
      <c r="L110" s="69">
        <v>0</v>
      </c>
      <c r="M110" s="69">
        <v>0</v>
      </c>
      <c r="N110" s="69">
        <v>0</v>
      </c>
      <c r="O110" s="69">
        <v>654.30999999999995</v>
      </c>
      <c r="P110" s="69">
        <v>0</v>
      </c>
      <c r="Q110" s="33">
        <f t="shared" si="65"/>
        <v>0</v>
      </c>
      <c r="R110" s="54"/>
      <c r="S110" s="9"/>
      <c r="T110" s="1"/>
      <c r="U110" s="1"/>
    </row>
    <row r="111" spans="1:21" ht="28.5" customHeight="1" x14ac:dyDescent="0.25">
      <c r="A111" s="68"/>
      <c r="B111" s="164" t="s">
        <v>39</v>
      </c>
      <c r="C111" s="164"/>
      <c r="D111" s="164"/>
      <c r="E111" s="164"/>
      <c r="F111" s="68"/>
      <c r="G111" s="46">
        <f t="shared" si="67"/>
        <v>15640.19</v>
      </c>
      <c r="H111" s="46">
        <f t="shared" si="67"/>
        <v>0</v>
      </c>
      <c r="I111" s="69">
        <v>0</v>
      </c>
      <c r="J111" s="69">
        <v>0</v>
      </c>
      <c r="K111" s="69">
        <v>9384.11</v>
      </c>
      <c r="L111" s="69">
        <v>0</v>
      </c>
      <c r="M111" s="69">
        <v>0</v>
      </c>
      <c r="N111" s="69">
        <v>0</v>
      </c>
      <c r="O111" s="69">
        <v>6256.08</v>
      </c>
      <c r="P111" s="69">
        <v>0</v>
      </c>
      <c r="Q111" s="33">
        <f t="shared" si="65"/>
        <v>0</v>
      </c>
      <c r="R111" s="54"/>
      <c r="S111" s="9"/>
      <c r="T111" s="1"/>
      <c r="U111" s="1"/>
    </row>
    <row r="112" spans="1:21" ht="28.5" customHeight="1" x14ac:dyDescent="0.25">
      <c r="A112" s="67" t="s">
        <v>87</v>
      </c>
      <c r="B112" s="152" t="s">
        <v>41</v>
      </c>
      <c r="C112" s="152"/>
      <c r="D112" s="152"/>
      <c r="E112" s="152"/>
      <c r="F112" s="59"/>
      <c r="G112" s="49">
        <f>G113</f>
        <v>190550.59</v>
      </c>
      <c r="H112" s="49">
        <f>H113</f>
        <v>203551.6</v>
      </c>
      <c r="I112" s="49">
        <f t="shared" ref="I112:P114" si="69">I113</f>
        <v>0</v>
      </c>
      <c r="J112" s="49">
        <f t="shared" si="69"/>
        <v>0</v>
      </c>
      <c r="K112" s="49">
        <f t="shared" si="69"/>
        <v>2719.96</v>
      </c>
      <c r="L112" s="49">
        <f t="shared" si="69"/>
        <v>1622.6</v>
      </c>
      <c r="M112" s="49">
        <f t="shared" si="69"/>
        <v>0</v>
      </c>
      <c r="N112" s="49">
        <f t="shared" si="69"/>
        <v>0</v>
      </c>
      <c r="O112" s="49">
        <f t="shared" si="69"/>
        <v>187830.63</v>
      </c>
      <c r="P112" s="49">
        <f t="shared" si="69"/>
        <v>201929</v>
      </c>
      <c r="Q112" s="33">
        <f t="shared" si="65"/>
        <v>106.82286525588822</v>
      </c>
      <c r="R112" s="42"/>
      <c r="S112" s="9"/>
      <c r="T112" s="9"/>
      <c r="U112" s="1"/>
    </row>
    <row r="113" spans="1:21" ht="26.25" customHeight="1" x14ac:dyDescent="0.25">
      <c r="A113" s="68"/>
      <c r="B113" s="164" t="s">
        <v>62</v>
      </c>
      <c r="C113" s="164"/>
      <c r="D113" s="164"/>
      <c r="E113" s="164"/>
      <c r="F113" s="68"/>
      <c r="G113" s="46">
        <f t="shared" ref="G113:H119" si="70">I113+K113+M113+O113</f>
        <v>190550.59</v>
      </c>
      <c r="H113" s="46">
        <f t="shared" si="70"/>
        <v>203551.6</v>
      </c>
      <c r="I113" s="69">
        <v>0</v>
      </c>
      <c r="J113" s="69">
        <v>0</v>
      </c>
      <c r="K113" s="69">
        <v>2719.96</v>
      </c>
      <c r="L113" s="69">
        <v>1622.6</v>
      </c>
      <c r="M113" s="69">
        <v>0</v>
      </c>
      <c r="N113" s="69">
        <v>0</v>
      </c>
      <c r="O113" s="69">
        <v>187830.63</v>
      </c>
      <c r="P113" s="69">
        <v>201929</v>
      </c>
      <c r="Q113" s="33">
        <f t="shared" si="65"/>
        <v>106.82286525588822</v>
      </c>
      <c r="R113" s="54"/>
      <c r="S113" s="9"/>
      <c r="T113" s="1"/>
      <c r="U113" s="1"/>
    </row>
    <row r="114" spans="1:21" s="27" customFormat="1" ht="36.75" customHeight="1" x14ac:dyDescent="0.25">
      <c r="A114" s="67" t="s">
        <v>88</v>
      </c>
      <c r="B114" s="174" t="s">
        <v>109</v>
      </c>
      <c r="C114" s="175"/>
      <c r="D114" s="175"/>
      <c r="E114" s="176"/>
      <c r="F114" s="68"/>
      <c r="G114" s="49">
        <f>G115</f>
        <v>534.88499999999999</v>
      </c>
      <c r="H114" s="49">
        <f>H115</f>
        <v>0</v>
      </c>
      <c r="I114" s="49">
        <f t="shared" si="69"/>
        <v>0</v>
      </c>
      <c r="J114" s="49">
        <f t="shared" si="69"/>
        <v>0</v>
      </c>
      <c r="K114" s="49">
        <f t="shared" si="69"/>
        <v>534.88499999999999</v>
      </c>
      <c r="L114" s="49">
        <f t="shared" si="69"/>
        <v>0</v>
      </c>
      <c r="M114" s="49">
        <f t="shared" si="69"/>
        <v>0</v>
      </c>
      <c r="N114" s="49">
        <f t="shared" si="69"/>
        <v>0</v>
      </c>
      <c r="O114" s="49">
        <f t="shared" si="69"/>
        <v>0</v>
      </c>
      <c r="P114" s="49">
        <f t="shared" si="69"/>
        <v>0</v>
      </c>
      <c r="Q114" s="33">
        <f t="shared" si="65"/>
        <v>0</v>
      </c>
      <c r="R114" s="54"/>
      <c r="S114" s="9"/>
      <c r="T114" s="1"/>
      <c r="U114" s="1"/>
    </row>
    <row r="115" spans="1:21" s="27" customFormat="1" ht="37.5" customHeight="1" x14ac:dyDescent="0.25">
      <c r="A115" s="68"/>
      <c r="B115" s="171" t="s">
        <v>108</v>
      </c>
      <c r="C115" s="172"/>
      <c r="D115" s="172"/>
      <c r="E115" s="173"/>
      <c r="F115" s="68"/>
      <c r="G115" s="46">
        <f t="shared" ref="G115" si="71">I115+K115+M115+O115</f>
        <v>534.88499999999999</v>
      </c>
      <c r="H115" s="46">
        <f t="shared" ref="H115" si="72">J115+L115+N115+P115</f>
        <v>0</v>
      </c>
      <c r="I115" s="69">
        <v>0</v>
      </c>
      <c r="J115" s="69">
        <v>0</v>
      </c>
      <c r="K115" s="69">
        <v>534.88499999999999</v>
      </c>
      <c r="L115" s="69">
        <v>0</v>
      </c>
      <c r="M115" s="69">
        <v>0</v>
      </c>
      <c r="N115" s="69">
        <v>0</v>
      </c>
      <c r="O115" s="69">
        <v>0</v>
      </c>
      <c r="P115" s="69">
        <v>0</v>
      </c>
      <c r="Q115" s="33">
        <f t="shared" si="65"/>
        <v>0</v>
      </c>
      <c r="R115" s="54"/>
      <c r="S115" s="9"/>
      <c r="T115" s="1"/>
      <c r="U115" s="1"/>
    </row>
    <row r="116" spans="1:21" s="27" customFormat="1" ht="33" customHeight="1" x14ac:dyDescent="0.25">
      <c r="A116" s="28" t="s">
        <v>110</v>
      </c>
      <c r="B116" s="149" t="s">
        <v>112</v>
      </c>
      <c r="C116" s="150"/>
      <c r="D116" s="150"/>
      <c r="E116" s="151"/>
      <c r="F116" s="67"/>
      <c r="G116" s="49">
        <f>G117</f>
        <v>151.80000000000001</v>
      </c>
      <c r="H116" s="49">
        <f t="shared" ref="H116:P116" si="73">H117</f>
        <v>164.4</v>
      </c>
      <c r="I116" s="49">
        <f t="shared" si="73"/>
        <v>0</v>
      </c>
      <c r="J116" s="49">
        <f t="shared" si="73"/>
        <v>0</v>
      </c>
      <c r="K116" s="49">
        <f t="shared" si="73"/>
        <v>151.80000000000001</v>
      </c>
      <c r="L116" s="49">
        <f t="shared" si="73"/>
        <v>164.4</v>
      </c>
      <c r="M116" s="49">
        <f t="shared" si="73"/>
        <v>0</v>
      </c>
      <c r="N116" s="49">
        <f t="shared" si="73"/>
        <v>0</v>
      </c>
      <c r="O116" s="49">
        <f t="shared" si="73"/>
        <v>0</v>
      </c>
      <c r="P116" s="49">
        <f t="shared" si="73"/>
        <v>0</v>
      </c>
      <c r="Q116" s="33">
        <f t="shared" si="65"/>
        <v>108.300395256917</v>
      </c>
      <c r="R116" s="54"/>
      <c r="S116" s="9"/>
      <c r="T116" s="1"/>
      <c r="U116" s="1"/>
    </row>
    <row r="117" spans="1:21" s="27" customFormat="1" ht="21" customHeight="1" x14ac:dyDescent="0.25">
      <c r="A117" s="67"/>
      <c r="B117" s="125" t="s">
        <v>63</v>
      </c>
      <c r="C117" s="126"/>
      <c r="D117" s="126"/>
      <c r="E117" s="127"/>
      <c r="F117" s="67"/>
      <c r="G117" s="46">
        <f t="shared" ref="G117" si="74">I117+K117+M117+O117</f>
        <v>151.80000000000001</v>
      </c>
      <c r="H117" s="46">
        <f t="shared" ref="H117" si="75">J117+L117+N117+P117</f>
        <v>164.4</v>
      </c>
      <c r="I117" s="69">
        <v>0</v>
      </c>
      <c r="J117" s="69">
        <v>0</v>
      </c>
      <c r="K117" s="69">
        <v>151.80000000000001</v>
      </c>
      <c r="L117" s="69">
        <v>164.4</v>
      </c>
      <c r="M117" s="69">
        <v>0</v>
      </c>
      <c r="N117" s="69">
        <v>0</v>
      </c>
      <c r="O117" s="69">
        <v>0</v>
      </c>
      <c r="P117" s="69">
        <v>0</v>
      </c>
      <c r="Q117" s="33">
        <f t="shared" si="65"/>
        <v>108.300395256917</v>
      </c>
      <c r="R117" s="54"/>
      <c r="S117" s="9"/>
      <c r="T117" s="1"/>
      <c r="U117" s="1"/>
    </row>
    <row r="118" spans="1:21" ht="58.5" customHeight="1" x14ac:dyDescent="0.25">
      <c r="A118" s="67" t="s">
        <v>111</v>
      </c>
      <c r="B118" s="152" t="s">
        <v>107</v>
      </c>
      <c r="C118" s="152"/>
      <c r="D118" s="152"/>
      <c r="E118" s="152"/>
      <c r="F118" s="59"/>
      <c r="G118" s="49">
        <f>G119</f>
        <v>5600</v>
      </c>
      <c r="H118" s="49">
        <f>H119</f>
        <v>6530.7</v>
      </c>
      <c r="I118" s="49">
        <f t="shared" ref="I118:P118" si="76">I119</f>
        <v>0</v>
      </c>
      <c r="J118" s="49">
        <f t="shared" si="76"/>
        <v>0</v>
      </c>
      <c r="K118" s="49">
        <f t="shared" si="76"/>
        <v>0</v>
      </c>
      <c r="L118" s="49">
        <f t="shared" si="76"/>
        <v>200</v>
      </c>
      <c r="M118" s="49">
        <f t="shared" si="76"/>
        <v>5600</v>
      </c>
      <c r="N118" s="49">
        <f t="shared" si="76"/>
        <v>6330.7</v>
      </c>
      <c r="O118" s="49">
        <f t="shared" si="76"/>
        <v>0</v>
      </c>
      <c r="P118" s="49">
        <f t="shared" si="76"/>
        <v>0</v>
      </c>
      <c r="Q118" s="33">
        <f t="shared" si="65"/>
        <v>116.61964285714286</v>
      </c>
      <c r="R118" s="45"/>
      <c r="S118" s="9"/>
      <c r="T118" s="9"/>
      <c r="U118" s="1"/>
    </row>
    <row r="119" spans="1:21" ht="58.5" customHeight="1" x14ac:dyDescent="0.25">
      <c r="A119" s="68"/>
      <c r="B119" s="164" t="s">
        <v>42</v>
      </c>
      <c r="C119" s="164"/>
      <c r="D119" s="164"/>
      <c r="E119" s="164"/>
      <c r="F119" s="68"/>
      <c r="G119" s="46">
        <f t="shared" si="70"/>
        <v>5600</v>
      </c>
      <c r="H119" s="46">
        <f t="shared" si="70"/>
        <v>6530.7</v>
      </c>
      <c r="I119" s="69">
        <v>0</v>
      </c>
      <c r="J119" s="69">
        <v>0</v>
      </c>
      <c r="K119" s="69">
        <v>0</v>
      </c>
      <c r="L119" s="69">
        <v>200</v>
      </c>
      <c r="M119" s="69">
        <v>5600</v>
      </c>
      <c r="N119" s="69">
        <v>6330.7</v>
      </c>
      <c r="O119" s="69">
        <v>0</v>
      </c>
      <c r="P119" s="69">
        <v>0</v>
      </c>
      <c r="Q119" s="33">
        <f t="shared" si="65"/>
        <v>116.61964285714286</v>
      </c>
      <c r="R119" s="54"/>
      <c r="S119" s="9"/>
      <c r="T119" s="1"/>
      <c r="U119" s="1"/>
    </row>
    <row r="120" spans="1:21" ht="40.5" customHeight="1" x14ac:dyDescent="0.25">
      <c r="A120" s="88">
        <v>13</v>
      </c>
      <c r="B120" s="107" t="s">
        <v>89</v>
      </c>
      <c r="C120" s="107"/>
      <c r="D120" s="107"/>
      <c r="E120" s="107"/>
      <c r="F120" s="88"/>
      <c r="G120" s="90">
        <f>G121</f>
        <v>10668.4</v>
      </c>
      <c r="H120" s="90">
        <f>H121</f>
        <v>10792.49</v>
      </c>
      <c r="I120" s="90">
        <f t="shared" ref="I120:P124" si="77">I121</f>
        <v>0</v>
      </c>
      <c r="J120" s="90">
        <f t="shared" si="77"/>
        <v>0</v>
      </c>
      <c r="K120" s="90">
        <f t="shared" si="77"/>
        <v>8168.4</v>
      </c>
      <c r="L120" s="90">
        <f t="shared" si="77"/>
        <v>8168.4</v>
      </c>
      <c r="M120" s="90">
        <f t="shared" si="77"/>
        <v>2500</v>
      </c>
      <c r="N120" s="90">
        <f t="shared" si="77"/>
        <v>2624.09</v>
      </c>
      <c r="O120" s="90">
        <f t="shared" si="77"/>
        <v>0</v>
      </c>
      <c r="P120" s="90">
        <f t="shared" si="77"/>
        <v>0</v>
      </c>
      <c r="Q120" s="91">
        <f t="shared" si="65"/>
        <v>101.16315473735517</v>
      </c>
      <c r="R120" s="91"/>
      <c r="S120" s="1"/>
      <c r="T120" s="1"/>
      <c r="U120" s="1"/>
    </row>
    <row r="121" spans="1:21" ht="62.25" customHeight="1" x14ac:dyDescent="0.25">
      <c r="A121" s="32"/>
      <c r="B121" s="118" t="s">
        <v>49</v>
      </c>
      <c r="C121" s="118"/>
      <c r="D121" s="118"/>
      <c r="E121" s="118"/>
      <c r="F121" s="32"/>
      <c r="G121" s="46">
        <f t="shared" ref="G121" si="78">I121+K121+M121+O121</f>
        <v>10668.4</v>
      </c>
      <c r="H121" s="46">
        <f t="shared" ref="H121" si="79">J121+L121+N121+P121</f>
        <v>10792.49</v>
      </c>
      <c r="I121" s="46">
        <v>0</v>
      </c>
      <c r="J121" s="46">
        <v>0</v>
      </c>
      <c r="K121" s="46">
        <v>8168.4</v>
      </c>
      <c r="L121" s="46">
        <v>8168.4</v>
      </c>
      <c r="M121" s="46">
        <v>2500</v>
      </c>
      <c r="N121" s="46">
        <v>2624.09</v>
      </c>
      <c r="O121" s="46">
        <v>0</v>
      </c>
      <c r="P121" s="46">
        <v>0</v>
      </c>
      <c r="Q121" s="33">
        <f t="shared" si="65"/>
        <v>101.16315473735517</v>
      </c>
      <c r="R121" s="54"/>
      <c r="S121" s="1"/>
      <c r="T121" s="1"/>
      <c r="U121" s="1"/>
    </row>
    <row r="122" spans="1:21" ht="33" customHeight="1" x14ac:dyDescent="0.25">
      <c r="A122" s="88">
        <v>14</v>
      </c>
      <c r="B122" s="107" t="s">
        <v>90</v>
      </c>
      <c r="C122" s="107"/>
      <c r="D122" s="107"/>
      <c r="E122" s="107"/>
      <c r="F122" s="88"/>
      <c r="G122" s="90">
        <f>G123</f>
        <v>79227.799999999988</v>
      </c>
      <c r="H122" s="90">
        <f>H123</f>
        <v>78927.899999999994</v>
      </c>
      <c r="I122" s="90">
        <f t="shared" si="77"/>
        <v>0</v>
      </c>
      <c r="J122" s="90">
        <f t="shared" si="77"/>
        <v>0</v>
      </c>
      <c r="K122" s="90">
        <f t="shared" si="77"/>
        <v>77942.399999999994</v>
      </c>
      <c r="L122" s="90">
        <f t="shared" si="77"/>
        <v>77635.199999999997</v>
      </c>
      <c r="M122" s="90">
        <f t="shared" si="77"/>
        <v>1285.4000000000001</v>
      </c>
      <c r="N122" s="90">
        <f t="shared" si="77"/>
        <v>1292.7</v>
      </c>
      <c r="O122" s="90">
        <f t="shared" si="77"/>
        <v>0</v>
      </c>
      <c r="P122" s="90">
        <f t="shared" si="77"/>
        <v>0</v>
      </c>
      <c r="Q122" s="91">
        <f>H122/G122*100</f>
        <v>99.621471251252729</v>
      </c>
      <c r="R122" s="91"/>
      <c r="S122" s="9"/>
    </row>
    <row r="123" spans="1:21" s="30" customFormat="1" ht="90.75" customHeight="1" x14ac:dyDescent="0.25">
      <c r="A123" s="32"/>
      <c r="B123" s="125" t="s">
        <v>121</v>
      </c>
      <c r="C123" s="126"/>
      <c r="D123" s="126"/>
      <c r="E123" s="127"/>
      <c r="F123" s="32"/>
      <c r="G123" s="49">
        <f t="shared" ref="G123" si="80">I123+K123+M123+O123</f>
        <v>79227.799999999988</v>
      </c>
      <c r="H123" s="49">
        <f t="shared" ref="H123" si="81">J123+L123+N123+P123</f>
        <v>78927.899999999994</v>
      </c>
      <c r="I123" s="42">
        <v>0</v>
      </c>
      <c r="J123" s="42">
        <v>0</v>
      </c>
      <c r="K123" s="42">
        <v>77942.399999999994</v>
      </c>
      <c r="L123" s="42">
        <v>77635.199999999997</v>
      </c>
      <c r="M123" s="42">
        <v>1285.4000000000001</v>
      </c>
      <c r="N123" s="42">
        <v>1292.7</v>
      </c>
      <c r="O123" s="42">
        <v>0</v>
      </c>
      <c r="P123" s="42">
        <v>0</v>
      </c>
      <c r="Q123" s="33">
        <f>H123/G123*100</f>
        <v>99.621471251252729</v>
      </c>
      <c r="R123" s="54"/>
    </row>
    <row r="124" spans="1:21" ht="61.5" customHeight="1" x14ac:dyDescent="0.25">
      <c r="A124" s="101">
        <v>15</v>
      </c>
      <c r="B124" s="177" t="s">
        <v>158</v>
      </c>
      <c r="C124" s="178"/>
      <c r="D124" s="178"/>
      <c r="E124" s="179"/>
      <c r="F124" s="102"/>
      <c r="G124" s="90">
        <f>G125</f>
        <v>3765.1</v>
      </c>
      <c r="H124" s="90">
        <f>H125</f>
        <v>4933.2000000000007</v>
      </c>
      <c r="I124" s="90">
        <f t="shared" si="77"/>
        <v>0</v>
      </c>
      <c r="J124" s="90">
        <f t="shared" si="77"/>
        <v>0</v>
      </c>
      <c r="K124" s="90">
        <f t="shared" si="77"/>
        <v>0</v>
      </c>
      <c r="L124" s="90">
        <f t="shared" si="77"/>
        <v>1421.4</v>
      </c>
      <c r="M124" s="90">
        <f t="shared" si="77"/>
        <v>3765.1</v>
      </c>
      <c r="N124" s="90">
        <f t="shared" si="77"/>
        <v>3511.8</v>
      </c>
      <c r="O124" s="90">
        <f t="shared" si="77"/>
        <v>0</v>
      </c>
      <c r="P124" s="90">
        <f t="shared" si="77"/>
        <v>0</v>
      </c>
      <c r="Q124" s="91">
        <f t="shared" si="65"/>
        <v>131.02440838224751</v>
      </c>
      <c r="R124" s="103"/>
    </row>
    <row r="125" spans="1:21" ht="57.75" customHeight="1" x14ac:dyDescent="0.25">
      <c r="A125" s="70"/>
      <c r="B125" s="168" t="s">
        <v>148</v>
      </c>
      <c r="C125" s="169"/>
      <c r="D125" s="169"/>
      <c r="E125" s="170"/>
      <c r="F125" s="70"/>
      <c r="G125" s="49">
        <f t="shared" ref="G125" si="82">I125+K125+M125+O125</f>
        <v>3765.1</v>
      </c>
      <c r="H125" s="49">
        <f t="shared" ref="H125" si="83">J125+L125+N125+P125</f>
        <v>4933.2000000000007</v>
      </c>
      <c r="I125" s="71">
        <v>0</v>
      </c>
      <c r="J125" s="71">
        <v>0</v>
      </c>
      <c r="K125" s="71">
        <v>0</v>
      </c>
      <c r="L125" s="71">
        <v>1421.4</v>
      </c>
      <c r="M125" s="71">
        <v>3765.1</v>
      </c>
      <c r="N125" s="71">
        <v>3511.8</v>
      </c>
      <c r="O125" s="71">
        <v>0</v>
      </c>
      <c r="P125" s="71">
        <v>0</v>
      </c>
      <c r="Q125" s="33">
        <f t="shared" si="65"/>
        <v>131.02440838224751</v>
      </c>
      <c r="R125" s="70"/>
    </row>
    <row r="126" spans="1:21" x14ac:dyDescent="0.25">
      <c r="A126" s="6"/>
      <c r="B126" s="6"/>
      <c r="C126" s="6"/>
      <c r="D126" s="6"/>
      <c r="E126" s="6"/>
      <c r="F126" s="6"/>
      <c r="G126" s="40"/>
      <c r="H126" s="40"/>
      <c r="I126" s="6"/>
      <c r="J126" s="6"/>
      <c r="K126" s="6"/>
      <c r="L126" s="40"/>
      <c r="M126" s="6"/>
      <c r="N126" s="6"/>
      <c r="O126" s="6"/>
      <c r="P126" s="6"/>
      <c r="Q126" s="6"/>
      <c r="R126" s="6"/>
    </row>
    <row r="127" spans="1:21" x14ac:dyDescent="0.25">
      <c r="A127" s="6"/>
      <c r="B127" s="6"/>
      <c r="C127" s="6"/>
      <c r="D127" s="6"/>
      <c r="E127" s="6"/>
      <c r="F127" s="6"/>
      <c r="G127" s="6"/>
      <c r="H127" s="6"/>
      <c r="I127" s="40"/>
      <c r="J127" s="6"/>
      <c r="K127" s="6"/>
      <c r="L127" s="6"/>
      <c r="M127" s="6"/>
      <c r="N127" s="6"/>
      <c r="O127" s="6"/>
      <c r="P127" s="6"/>
      <c r="Q127" s="6"/>
      <c r="R127" s="6"/>
    </row>
    <row r="128" spans="1:2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1:18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40"/>
      <c r="P129" s="6"/>
      <c r="Q129" s="6"/>
      <c r="R129" s="6"/>
    </row>
  </sheetData>
  <mergeCells count="131">
    <mergeCell ref="B125:E125"/>
    <mergeCell ref="B123:E123"/>
    <mergeCell ref="B103:E103"/>
    <mergeCell ref="B114:E114"/>
    <mergeCell ref="B115:E115"/>
    <mergeCell ref="B116:E116"/>
    <mergeCell ref="B117:E117"/>
    <mergeCell ref="B120:E120"/>
    <mergeCell ref="B121:E121"/>
    <mergeCell ref="B122:E122"/>
    <mergeCell ref="B118:E118"/>
    <mergeCell ref="B119:E119"/>
    <mergeCell ref="B113:E113"/>
    <mergeCell ref="B111:E111"/>
    <mergeCell ref="B112:E112"/>
    <mergeCell ref="B108:E108"/>
    <mergeCell ref="B109:E109"/>
    <mergeCell ref="B110:E110"/>
    <mergeCell ref="B106:E106"/>
    <mergeCell ref="B107:E107"/>
    <mergeCell ref="B104:E104"/>
    <mergeCell ref="B105:E105"/>
    <mergeCell ref="B124:E124"/>
    <mergeCell ref="B96:E96"/>
    <mergeCell ref="B102:E102"/>
    <mergeCell ref="B97:E97"/>
    <mergeCell ref="A98:P98"/>
    <mergeCell ref="B99:E99"/>
    <mergeCell ref="B100:E100"/>
    <mergeCell ref="B101:E101"/>
    <mergeCell ref="B91:E91"/>
    <mergeCell ref="B92:E92"/>
    <mergeCell ref="B93:E93"/>
    <mergeCell ref="B94:E94"/>
    <mergeCell ref="B95:E95"/>
    <mergeCell ref="B89:E89"/>
    <mergeCell ref="B90:E90"/>
    <mergeCell ref="B86:E86"/>
    <mergeCell ref="B87:E87"/>
    <mergeCell ref="B80:E80"/>
    <mergeCell ref="B82:E82"/>
    <mergeCell ref="B84:E84"/>
    <mergeCell ref="A85:P85"/>
    <mergeCell ref="B83:E83"/>
    <mergeCell ref="B88:E88"/>
    <mergeCell ref="B81:E81"/>
    <mergeCell ref="B79:E79"/>
    <mergeCell ref="B74:E74"/>
    <mergeCell ref="B75:E75"/>
    <mergeCell ref="B76:E76"/>
    <mergeCell ref="A77:P77"/>
    <mergeCell ref="B78:E78"/>
    <mergeCell ref="B67:E67"/>
    <mergeCell ref="A68:P68"/>
    <mergeCell ref="B69:E69"/>
    <mergeCell ref="B70:E70"/>
    <mergeCell ref="B71:E71"/>
    <mergeCell ref="B72:E72"/>
    <mergeCell ref="B73:E73"/>
    <mergeCell ref="B60:E60"/>
    <mergeCell ref="B62:E62"/>
    <mergeCell ref="B63:E63"/>
    <mergeCell ref="B65:E65"/>
    <mergeCell ref="B48:E48"/>
    <mergeCell ref="B49:E49"/>
    <mergeCell ref="B66:E66"/>
    <mergeCell ref="B55:E55"/>
    <mergeCell ref="A56:P56"/>
    <mergeCell ref="B57:E57"/>
    <mergeCell ref="B58:E58"/>
    <mergeCell ref="B59:E59"/>
    <mergeCell ref="B61:E61"/>
    <mergeCell ref="B64:E64"/>
    <mergeCell ref="B53:E53"/>
    <mergeCell ref="A35:P35"/>
    <mergeCell ref="B36:E36"/>
    <mergeCell ref="G7:H8"/>
    <mergeCell ref="B25:E25"/>
    <mergeCell ref="B24:E24"/>
    <mergeCell ref="B19:E19"/>
    <mergeCell ref="B52:E52"/>
    <mergeCell ref="B50:E50"/>
    <mergeCell ref="B51:E51"/>
    <mergeCell ref="R6:R8"/>
    <mergeCell ref="Q9:Q10"/>
    <mergeCell ref="M8:N8"/>
    <mergeCell ref="O8:P8"/>
    <mergeCell ref="B42:E42"/>
    <mergeCell ref="B29:E29"/>
    <mergeCell ref="B30:E30"/>
    <mergeCell ref="B31:E31"/>
    <mergeCell ref="B32:E32"/>
    <mergeCell ref="B33:E33"/>
    <mergeCell ref="B17:E17"/>
    <mergeCell ref="B20:E20"/>
    <mergeCell ref="B26:E26"/>
    <mergeCell ref="B40:E40"/>
    <mergeCell ref="B41:E41"/>
    <mergeCell ref="B37:E37"/>
    <mergeCell ref="B38:E38"/>
    <mergeCell ref="K8:L8"/>
    <mergeCell ref="B10:E10"/>
    <mergeCell ref="A11:F11"/>
    <mergeCell ref="B12:E12"/>
    <mergeCell ref="A13:F13"/>
    <mergeCell ref="B14:E14"/>
    <mergeCell ref="B15:E15"/>
    <mergeCell ref="K1:P1"/>
    <mergeCell ref="B4:Q5"/>
    <mergeCell ref="B45:E45"/>
    <mergeCell ref="A46:P46"/>
    <mergeCell ref="B47:E47"/>
    <mergeCell ref="B54:E54"/>
    <mergeCell ref="B6:E9"/>
    <mergeCell ref="F6:F9"/>
    <mergeCell ref="G6:P6"/>
    <mergeCell ref="Q6:Q8"/>
    <mergeCell ref="B18:E18"/>
    <mergeCell ref="B39:E39"/>
    <mergeCell ref="B27:E27"/>
    <mergeCell ref="B34:E34"/>
    <mergeCell ref="B28:E28"/>
    <mergeCell ref="I7:P7"/>
    <mergeCell ref="I8:J8"/>
    <mergeCell ref="B43:E43"/>
    <mergeCell ref="B44:E44"/>
    <mergeCell ref="B21:E21"/>
    <mergeCell ref="B22:E22"/>
    <mergeCell ref="A23:P23"/>
    <mergeCell ref="B16:E16"/>
    <mergeCell ref="A6:A9"/>
  </mergeCells>
  <pageMargins left="0.51181102362204722" right="0" top="0.35433070866141736" bottom="0" header="0.31496062992125984" footer="0.31496062992125984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 sizeWithCells="1">
              <from>
                <xdr:col>17</xdr:col>
                <xdr:colOff>0</xdr:colOff>
                <xdr:row>42</xdr:row>
                <xdr:rowOff>0</xdr:rowOff>
              </from>
              <to>
                <xdr:col>17</xdr:col>
                <xdr:colOff>0</xdr:colOff>
                <xdr:row>42</xdr:row>
                <xdr:rowOff>152400</xdr:rowOff>
              </to>
            </anchor>
          </objectPr>
        </oleObject>
      </mc:Choice>
      <mc:Fallback>
        <oleObject progId="Equation.3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 2022</vt:lpstr>
      <vt:lpstr>'МП 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2025-03-21T08:50:40Z</dcterms:modified>
</cp:coreProperties>
</file>