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75" windowWidth="11340" windowHeight="6795" tabRatio="551"/>
  </bookViews>
  <sheets>
    <sheet name="приложение1" sheetId="51" r:id="rId1"/>
    <sheet name="приложение 2" sheetId="45" r:id="rId2"/>
    <sheet name="приложение 3" sheetId="56" r:id="rId3"/>
    <sheet name="приложение 4" sheetId="62" r:id="rId4"/>
  </sheets>
  <definedNames>
    <definedName name="_xlnm.Print_Titles" localSheetId="1">'приложение 2'!$4:$5</definedName>
    <definedName name="_xlnm.Print_Titles" localSheetId="2">'приложение 3'!$5:$6</definedName>
    <definedName name="_xlnm.Print_Titles" localSheetId="3">'приложение 4'!$4:$6</definedName>
    <definedName name="_xlnm.Print_Titles" localSheetId="0">приложение1!$6:$8</definedName>
  </definedNames>
  <calcPr calcId="145621"/>
</workbook>
</file>

<file path=xl/calcChain.xml><?xml version="1.0" encoding="utf-8"?>
<calcChain xmlns="http://schemas.openxmlformats.org/spreadsheetml/2006/main">
  <c r="D136" i="56" l="1"/>
  <c r="J136" i="56"/>
  <c r="D149" i="56" l="1"/>
  <c r="D137" i="56"/>
  <c r="D138" i="56"/>
  <c r="D139" i="56"/>
  <c r="D140" i="56"/>
  <c r="D141" i="56"/>
  <c r="D142" i="56"/>
  <c r="D143" i="56"/>
  <c r="D144" i="56"/>
  <c r="D145" i="56"/>
  <c r="D146" i="56"/>
  <c r="D147" i="56"/>
  <c r="D148" i="56"/>
  <c r="D130" i="56"/>
  <c r="D131" i="56"/>
  <c r="D132" i="56"/>
  <c r="D133" i="56"/>
  <c r="D134" i="56"/>
  <c r="D135" i="56"/>
  <c r="D123" i="56"/>
  <c r="D124" i="56"/>
  <c r="D125" i="56"/>
  <c r="D126" i="56"/>
  <c r="D127" i="56"/>
  <c r="D128" i="56"/>
  <c r="D116" i="56"/>
  <c r="D117" i="56"/>
  <c r="D118" i="56"/>
  <c r="D119" i="56"/>
  <c r="D120" i="56"/>
  <c r="D121" i="56"/>
  <c r="D109" i="56"/>
  <c r="D110" i="56"/>
  <c r="D111" i="56"/>
  <c r="D112" i="56"/>
  <c r="D113" i="56"/>
  <c r="D114" i="56"/>
  <c r="D102" i="56"/>
  <c r="D103" i="56"/>
  <c r="D104" i="56"/>
  <c r="D105" i="56"/>
  <c r="D106" i="56"/>
  <c r="D107" i="56"/>
  <c r="D95" i="56"/>
  <c r="D96" i="56"/>
  <c r="D97" i="56"/>
  <c r="D98" i="56"/>
  <c r="D99" i="56"/>
  <c r="D100" i="56"/>
  <c r="D94" i="56"/>
  <c r="D88" i="56"/>
  <c r="D89" i="56"/>
  <c r="D90" i="56"/>
  <c r="D91" i="56"/>
  <c r="D92" i="56"/>
  <c r="D93" i="56"/>
  <c r="D81" i="56"/>
  <c r="D82" i="56"/>
  <c r="D83" i="56"/>
  <c r="D84" i="56"/>
  <c r="D85" i="56"/>
  <c r="D86" i="56"/>
  <c r="D80" i="56"/>
  <c r="D74" i="56"/>
  <c r="D75" i="56"/>
  <c r="D76" i="56"/>
  <c r="D77" i="56"/>
  <c r="D78" i="56"/>
  <c r="D79" i="56"/>
  <c r="D73" i="56"/>
  <c r="D67" i="56"/>
  <c r="D68" i="56"/>
  <c r="D69" i="56"/>
  <c r="D70" i="56"/>
  <c r="D71" i="56"/>
  <c r="D72" i="56"/>
  <c r="D66" i="56"/>
  <c r="D59" i="56"/>
  <c r="D60" i="56"/>
  <c r="D61" i="56"/>
  <c r="D62" i="56"/>
  <c r="D63" i="56"/>
  <c r="D64" i="56"/>
  <c r="D65" i="56"/>
  <c r="D58" i="56"/>
  <c r="D53" i="56"/>
  <c r="D54" i="56"/>
  <c r="D55" i="56"/>
  <c r="D56" i="56"/>
  <c r="D57" i="56"/>
  <c r="D46" i="56"/>
  <c r="D47" i="56"/>
  <c r="D48" i="56"/>
  <c r="D49" i="56"/>
  <c r="D50" i="56"/>
  <c r="D51" i="56"/>
  <c r="D39" i="56"/>
  <c r="D40" i="56"/>
  <c r="D41" i="56"/>
  <c r="D42" i="56"/>
  <c r="D43" i="56"/>
  <c r="D44" i="56"/>
  <c r="D33" i="56"/>
  <c r="D34" i="56"/>
  <c r="D35" i="56"/>
  <c r="D36" i="56"/>
  <c r="D37" i="56"/>
  <c r="D25" i="56"/>
  <c r="D26" i="56"/>
  <c r="D27" i="56"/>
  <c r="D28" i="56"/>
  <c r="D29" i="56"/>
  <c r="D30" i="56"/>
  <c r="D20" i="56"/>
  <c r="D21" i="56"/>
  <c r="D22" i="56"/>
  <c r="D12" i="56"/>
  <c r="D13" i="56"/>
  <c r="D14" i="56"/>
  <c r="K143" i="56"/>
  <c r="K136" i="56"/>
  <c r="K129" i="56"/>
  <c r="K122" i="56"/>
  <c r="K115" i="56"/>
  <c r="K108" i="56"/>
  <c r="K101" i="56"/>
  <c r="K94" i="56"/>
  <c r="K87" i="56"/>
  <c r="K66" i="56"/>
  <c r="K59" i="56"/>
  <c r="K52" i="56"/>
  <c r="K45" i="56"/>
  <c r="K38" i="56"/>
  <c r="K32" i="56"/>
  <c r="K31" i="56" s="1"/>
  <c r="K24" i="56"/>
  <c r="K18" i="56"/>
  <c r="K10" i="56" s="1"/>
  <c r="K19" i="56"/>
  <c r="K11" i="56" s="1"/>
  <c r="K20" i="56"/>
  <c r="K21" i="56"/>
  <c r="K13" i="56" s="1"/>
  <c r="K22" i="56"/>
  <c r="K12" i="56"/>
  <c r="K14" i="56"/>
  <c r="E34" i="45"/>
  <c r="E31" i="45"/>
  <c r="E28" i="45"/>
  <c r="E25" i="45"/>
  <c r="E22" i="45"/>
  <c r="E20" i="45"/>
  <c r="E19" i="45"/>
  <c r="E16" i="45"/>
  <c r="M32" i="45"/>
  <c r="E32" i="45" s="1"/>
  <c r="M29" i="45"/>
  <c r="M26" i="45"/>
  <c r="E26" i="45" s="1"/>
  <c r="M23" i="45"/>
  <c r="M17" i="45"/>
  <c r="M14" i="45"/>
  <c r="K17" i="56" l="1"/>
  <c r="K9" i="56" s="1"/>
  <c r="K16" i="56"/>
  <c r="M13" i="45"/>
  <c r="M11" i="45" s="1"/>
  <c r="M7" i="45" s="1"/>
  <c r="H87" i="56"/>
  <c r="D87" i="56" s="1"/>
  <c r="K8" i="56" l="1"/>
  <c r="M9" i="45"/>
  <c r="G32" i="56"/>
  <c r="J108" i="56"/>
  <c r="I108" i="56"/>
  <c r="H108" i="56"/>
  <c r="G108" i="56"/>
  <c r="F108" i="56"/>
  <c r="E108" i="56"/>
  <c r="D108" i="56" l="1"/>
  <c r="G45" i="56"/>
  <c r="F32" i="56" l="1"/>
  <c r="F66" i="56"/>
  <c r="H32" i="56" l="1"/>
  <c r="I32" i="56"/>
  <c r="J32" i="56"/>
  <c r="E32" i="56"/>
  <c r="F101" i="56"/>
  <c r="G101" i="56"/>
  <c r="H101" i="56"/>
  <c r="I101" i="56"/>
  <c r="J101" i="56"/>
  <c r="E101" i="56"/>
  <c r="D101" i="56" l="1"/>
  <c r="D32" i="56"/>
  <c r="H129" i="56"/>
  <c r="F52" i="56" l="1"/>
  <c r="F20" i="45" l="1"/>
  <c r="F31" i="56" l="1"/>
  <c r="G31" i="56"/>
  <c r="H31" i="56"/>
  <c r="I31" i="56"/>
  <c r="J31" i="56"/>
  <c r="G94" i="56"/>
  <c r="H94" i="56"/>
  <c r="I94" i="56"/>
  <c r="J94" i="56"/>
  <c r="F87" i="56"/>
  <c r="G87" i="56"/>
  <c r="I87" i="56"/>
  <c r="J87" i="56"/>
  <c r="H66" i="56"/>
  <c r="I66" i="56"/>
  <c r="J66" i="56"/>
  <c r="H59" i="56"/>
  <c r="I59" i="56"/>
  <c r="J59" i="56"/>
  <c r="H52" i="56"/>
  <c r="I52" i="56"/>
  <c r="J52" i="56"/>
  <c r="H45" i="56"/>
  <c r="I45" i="56"/>
  <c r="J45" i="56"/>
  <c r="H38" i="56"/>
  <c r="I38" i="56"/>
  <c r="J38" i="56"/>
  <c r="F59" i="56"/>
  <c r="G59" i="56"/>
  <c r="G52" i="56"/>
  <c r="E52" i="56"/>
  <c r="F45" i="56"/>
  <c r="F38" i="56"/>
  <c r="G38" i="56"/>
  <c r="E38" i="56"/>
  <c r="E45" i="56"/>
  <c r="E59" i="56"/>
  <c r="F94" i="56"/>
  <c r="E94" i="56"/>
  <c r="E87" i="56"/>
  <c r="G66" i="56"/>
  <c r="E66" i="56"/>
  <c r="D52" i="56" l="1"/>
  <c r="D45" i="56"/>
  <c r="D31" i="56"/>
  <c r="D38" i="56"/>
  <c r="E31" i="56"/>
  <c r="F17" i="45" l="1"/>
  <c r="G136" i="56" l="1"/>
  <c r="H136" i="56"/>
  <c r="I136" i="56"/>
  <c r="H115" i="56"/>
  <c r="E18" i="56"/>
  <c r="I17" i="45" l="1"/>
  <c r="L23" i="45" l="1"/>
  <c r="K17" i="45" l="1"/>
  <c r="I18" i="56" l="1"/>
  <c r="I23" i="45" l="1"/>
  <c r="H23" i="45"/>
  <c r="I26" i="45" l="1"/>
  <c r="I29" i="45"/>
  <c r="H14" i="45"/>
  <c r="G32" i="45"/>
  <c r="H32" i="45"/>
  <c r="F136" i="56"/>
  <c r="I32" i="45"/>
  <c r="J32" i="45"/>
  <c r="K32" i="45"/>
  <c r="L32" i="45"/>
  <c r="F32" i="45"/>
  <c r="G29" i="45"/>
  <c r="H29" i="45"/>
  <c r="J29" i="45"/>
  <c r="K29" i="45"/>
  <c r="L29" i="45"/>
  <c r="F29" i="45"/>
  <c r="G26" i="45"/>
  <c r="H26" i="45"/>
  <c r="J26" i="45"/>
  <c r="K26" i="45"/>
  <c r="L26" i="45"/>
  <c r="F26" i="45"/>
  <c r="G23" i="45"/>
  <c r="J23" i="45"/>
  <c r="K23" i="45"/>
  <c r="E23" i="45" s="1"/>
  <c r="F23" i="45"/>
  <c r="E10" i="56"/>
  <c r="E19" i="56"/>
  <c r="E11" i="56" s="1"/>
  <c r="E20" i="56"/>
  <c r="E12" i="56" s="1"/>
  <c r="E29" i="45" l="1"/>
  <c r="G17" i="45"/>
  <c r="H17" i="45"/>
  <c r="H13" i="45" s="1"/>
  <c r="H9" i="45" s="1"/>
  <c r="J17" i="45"/>
  <c r="L17" i="45"/>
  <c r="E17" i="45" s="1"/>
  <c r="G14" i="45"/>
  <c r="I14" i="45"/>
  <c r="J14" i="45"/>
  <c r="K14" i="45"/>
  <c r="K13" i="45" s="1"/>
  <c r="L14" i="45"/>
  <c r="F14" i="45"/>
  <c r="F143" i="56"/>
  <c r="G143" i="56"/>
  <c r="H143" i="56"/>
  <c r="I143" i="56"/>
  <c r="J143" i="56"/>
  <c r="F129" i="56"/>
  <c r="G129" i="56"/>
  <c r="I129" i="56"/>
  <c r="J129" i="56"/>
  <c r="F122" i="56"/>
  <c r="G122" i="56"/>
  <c r="H122" i="56"/>
  <c r="I122" i="56"/>
  <c r="J122" i="56"/>
  <c r="F115" i="56"/>
  <c r="G115" i="56"/>
  <c r="I115" i="56"/>
  <c r="J115" i="56"/>
  <c r="F24" i="56"/>
  <c r="E17" i="56"/>
  <c r="E143" i="56"/>
  <c r="E136" i="56"/>
  <c r="E129" i="56"/>
  <c r="E122" i="56"/>
  <c r="E115" i="56"/>
  <c r="G24" i="56"/>
  <c r="H24" i="56"/>
  <c r="I24" i="56"/>
  <c r="J24" i="56"/>
  <c r="E24" i="56"/>
  <c r="J17" i="56"/>
  <c r="J9" i="56" s="1"/>
  <c r="J18" i="56"/>
  <c r="J10" i="56" s="1"/>
  <c r="J19" i="56"/>
  <c r="J11" i="56" s="1"/>
  <c r="J20" i="56"/>
  <c r="J12" i="56" s="1"/>
  <c r="J21" i="56"/>
  <c r="J13" i="56" s="1"/>
  <c r="J22" i="56"/>
  <c r="J14" i="56" s="1"/>
  <c r="I17" i="56"/>
  <c r="I9" i="56" s="1"/>
  <c r="I10" i="56"/>
  <c r="I19" i="56"/>
  <c r="I11" i="56" s="1"/>
  <c r="I20" i="56"/>
  <c r="I12" i="56" s="1"/>
  <c r="I21" i="56"/>
  <c r="I13" i="56" s="1"/>
  <c r="I22" i="56"/>
  <c r="I14" i="56" s="1"/>
  <c r="H17" i="56"/>
  <c r="H18" i="56"/>
  <c r="H19" i="56"/>
  <c r="H20" i="56"/>
  <c r="H12" i="56" s="1"/>
  <c r="H21" i="56"/>
  <c r="H13" i="56" s="1"/>
  <c r="H22" i="56"/>
  <c r="H14" i="56" s="1"/>
  <c r="G17" i="56"/>
  <c r="G9" i="56" s="1"/>
  <c r="G18" i="56"/>
  <c r="G10" i="56" s="1"/>
  <c r="G19" i="56"/>
  <c r="G11" i="56" s="1"/>
  <c r="G20" i="56"/>
  <c r="G12" i="56" s="1"/>
  <c r="G21" i="56"/>
  <c r="G13" i="56" s="1"/>
  <c r="G22" i="56"/>
  <c r="G14" i="56" s="1"/>
  <c r="F17" i="56"/>
  <c r="F9" i="56" s="1"/>
  <c r="F18" i="56"/>
  <c r="F19" i="56"/>
  <c r="F11" i="56" s="1"/>
  <c r="F20" i="56"/>
  <c r="F12" i="56" s="1"/>
  <c r="F21" i="56"/>
  <c r="F13" i="56" s="1"/>
  <c r="F22" i="56"/>
  <c r="F14" i="56" s="1"/>
  <c r="E21" i="56"/>
  <c r="E22" i="56"/>
  <c r="I13" i="45" l="1"/>
  <c r="I11" i="45" s="1"/>
  <c r="E14" i="45"/>
  <c r="D129" i="56"/>
  <c r="D115" i="56"/>
  <c r="D122" i="56"/>
  <c r="D24" i="56"/>
  <c r="H10" i="56"/>
  <c r="D10" i="56" s="1"/>
  <c r="D18" i="56"/>
  <c r="H9" i="56"/>
  <c r="D9" i="56" s="1"/>
  <c r="D17" i="56"/>
  <c r="H11" i="56"/>
  <c r="D11" i="56" s="1"/>
  <c r="D19" i="56"/>
  <c r="E14" i="56"/>
  <c r="E13" i="56"/>
  <c r="F10" i="56"/>
  <c r="E9" i="56"/>
  <c r="G16" i="56"/>
  <c r="G8" i="56" s="1"/>
  <c r="I16" i="56"/>
  <c r="I8" i="56" s="1"/>
  <c r="G13" i="45"/>
  <c r="G9" i="45" s="1"/>
  <c r="J13" i="45"/>
  <c r="J9" i="45" s="1"/>
  <c r="L13" i="45"/>
  <c r="L9" i="45" s="1"/>
  <c r="J16" i="56"/>
  <c r="J8" i="56" s="1"/>
  <c r="K11" i="45"/>
  <c r="K7" i="45" s="1"/>
  <c r="K9" i="45"/>
  <c r="F16" i="56"/>
  <c r="F8" i="56" s="1"/>
  <c r="H16" i="56"/>
  <c r="H11" i="45"/>
  <c r="H7" i="45" s="1"/>
  <c r="J11" i="45"/>
  <c r="J7" i="45" s="1"/>
  <c r="F13" i="45"/>
  <c r="E16" i="56"/>
  <c r="I7" i="45" l="1"/>
  <c r="I9" i="45"/>
  <c r="E9" i="45" s="1"/>
  <c r="E13" i="45"/>
  <c r="H8" i="56"/>
  <c r="D8" i="56" s="1"/>
  <c r="D16" i="56"/>
  <c r="E8" i="56"/>
  <c r="F9" i="45"/>
  <c r="F11" i="45"/>
  <c r="G11" i="45"/>
  <c r="G7" i="45" s="1"/>
  <c r="L11" i="45"/>
  <c r="L7" i="45" s="1"/>
  <c r="E11" i="45" l="1"/>
  <c r="E7" i="45"/>
  <c r="F7" i="45"/>
</calcChain>
</file>

<file path=xl/sharedStrings.xml><?xml version="1.0" encoding="utf-8"?>
<sst xmlns="http://schemas.openxmlformats.org/spreadsheetml/2006/main" count="416" uniqueCount="160">
  <si>
    <t>в том числе:</t>
  </si>
  <si>
    <t>№ п/п</t>
  </si>
  <si>
    <t>Наименование показателя (индикатора)</t>
  </si>
  <si>
    <t>Ед. измерения</t>
  </si>
  <si>
    <t>Статус</t>
  </si>
  <si>
    <t>областной бюджет</t>
  </si>
  <si>
    <t>местный бюджет</t>
  </si>
  <si>
    <t>юридические лица</t>
  </si>
  <si>
    <t>всего, в том числе:</t>
  </si>
  <si>
    <t>Источники ресурсного обеспечения</t>
  </si>
  <si>
    <t xml:space="preserve">федеральный бюджет </t>
  </si>
  <si>
    <t>физические лица</t>
  </si>
  <si>
    <t>ПОДПРОГРАММА 1</t>
  </si>
  <si>
    <t>ПОДПРОГРАММА 2</t>
  </si>
  <si>
    <t>1.1</t>
  </si>
  <si>
    <t xml:space="preserve">ПОДПРОГРАММА 1 </t>
  </si>
  <si>
    <t xml:space="preserve">Наименование муниципальной программы, подпрограммы, основного мероприятия </t>
  </si>
  <si>
    <t>МУНИЦИПАЛЬНАЯ ПРОГРАММА</t>
  </si>
  <si>
    <t>всего</t>
  </si>
  <si>
    <t>в том числе по ГРБС:</t>
  </si>
  <si>
    <t>Расходы местного бюджета по годам реализации муниципальной программы, тыс. руб.</t>
  </si>
  <si>
    <t>Наименование ответственного исполнителя, исполнителя - главного распорядителя средств местного бюджета (далее - ГРБС)</t>
  </si>
  <si>
    <t>Срок</t>
  </si>
  <si>
    <t xml:space="preserve">Ожидаемый непосредственный результат (краткое описание) от реализации подпрограммы, основного мероприятия, мероприятия в очередном финансовом году </t>
  </si>
  <si>
    <t xml:space="preserve">начала реализации
мероприятия в очередном финансовом году </t>
  </si>
  <si>
    <t xml:space="preserve">окончания реализации
мероприятия
в очередном финансовом году  </t>
  </si>
  <si>
    <t>Наименование  подпрограммы,  основного мероприятия, мероприятия</t>
  </si>
  <si>
    <t xml:space="preserve">КБК 
(местный
бюджет)
</t>
  </si>
  <si>
    <t>Оценка расходов по годам реализации муниципальной программы, тыс. руб.</t>
  </si>
  <si>
    <t xml:space="preserve"> внебюджетные фонды                        </t>
  </si>
  <si>
    <t>Значения показателя (индикатора) по годам реализации муниципальной программы</t>
  </si>
  <si>
    <t>Исполнитель мероприятия (структурное подразделение органа местного самоуправления, иной главный распорядитель средств местного бюджета), Ф.И.О., должность руководителя исполнителя)</t>
  </si>
  <si>
    <t>"Развитие дошкольного и общего образования"</t>
  </si>
  <si>
    <t>Развитие дошкольного образования</t>
  </si>
  <si>
    <t>Развитие общего образования</t>
  </si>
  <si>
    <t>"Социализация детей – сирот и детей, нуждающихся в особой заботе государства"</t>
  </si>
  <si>
    <t>ПОДПРОГРАММА 3</t>
  </si>
  <si>
    <t>"Развитие дополнительного образования и воспитания"</t>
  </si>
  <si>
    <t>ПОДПРОГРАММА 4</t>
  </si>
  <si>
    <t>"Создание условий для организации отдыха и оздоровления детей и молодежи"</t>
  </si>
  <si>
    <t>ПОДПРОГРАММА 5</t>
  </si>
  <si>
    <t>"Обеспечение реализации муниципальной программы"</t>
  </si>
  <si>
    <t>ПОДПРОГРАММА 6</t>
  </si>
  <si>
    <t>"Вовлечение молодежи в социальную практику"</t>
  </si>
  <si>
    <t xml:space="preserve">ПОДПРОГРАММА 3
</t>
  </si>
  <si>
    <t xml:space="preserve">ПОДПРОГРАММА 4 </t>
  </si>
  <si>
    <t xml:space="preserve">"Создание условий для организации отдыха и оздоровления детей и молодежи" </t>
  </si>
  <si>
    <t xml:space="preserve">ПОДПРОГРАММА 5 </t>
  </si>
  <si>
    <t xml:space="preserve">"Обеспечение реализации муниципальной программы" </t>
  </si>
  <si>
    <t xml:space="preserve">ПОДПРОГРАММА 6 </t>
  </si>
  <si>
    <t xml:space="preserve">"Вовлечение молодежи в социальную практику" </t>
  </si>
  <si>
    <t>Отдел по образованию администрации Верхнемамонского муниципального района, Колпоносова В.В, руководитель отдела по образованию</t>
  </si>
  <si>
    <t>1.2</t>
  </si>
  <si>
    <t>1.3</t>
  </si>
  <si>
    <t>%</t>
  </si>
  <si>
    <t>2.1</t>
  </si>
  <si>
    <t>Доля детей-сирот и детей, оставшихся без попечения родителей, переданных на воспитание в семьи граждан, от общего количества детей-сирот и детей, оставшихся без попечения родителей</t>
  </si>
  <si>
    <t>3.1</t>
  </si>
  <si>
    <t>4.1</t>
  </si>
  <si>
    <t xml:space="preserve">Доля детей, охваченных организованным отдыхом и оздоровлением, в общем количестве детей школьного возраста </t>
  </si>
  <si>
    <t>6.1</t>
  </si>
  <si>
    <t xml:space="preserve">Обеспечение выполнения целей, задач и  показателей муниципальной программы в целом, в разрезе подпрограмм и основных мероприятий.
</t>
  </si>
  <si>
    <t>будет усовершенсвована система деятельности органа опеки и попечительства  по устройству детей в семью и сопровождению замещающих семей</t>
  </si>
  <si>
    <t>Доля детей, охваченных образовательными программами дополнительного образования детей, в общей численности детей и молодежи в возрасте 5 - 18 лет составит 69%.</t>
  </si>
  <si>
    <t>Увеличение доли детей, охваченных организованным отдыхом и оздоровлением, в общем количестве детей школьного возраста до 35%</t>
  </si>
  <si>
    <t>увеличение количества молодых людей, вовлеченных в программы и проекты, направленные на интеграцию в жизнь общества – до 2000 человек</t>
  </si>
  <si>
    <t>Отдел по образованию</t>
  </si>
  <si>
    <t>администрация муниципального района</t>
  </si>
  <si>
    <t>Основное мероприятие 1</t>
  </si>
  <si>
    <t xml:space="preserve">Основное мероприятие 2 </t>
  </si>
  <si>
    <t>Основное 
мероприятие 1</t>
  </si>
  <si>
    <t>Основное 
мероприятие 2</t>
  </si>
  <si>
    <t xml:space="preserve">будут  созданы современные условия для выполнения государственных гарантий общедоступности и бесплатности дошкольного и общего образования,
 ликвидирована очередь в дошкольные образовательные учреждения для детей старше 3-х лет
</t>
  </si>
  <si>
    <t>Показатель 9 «Доля детей, в возрасте от 5 до 18 лет, охваченных программами дополнительного образования (удельный вес численности детей, получающих услуги дополнительного образования, в общей численности детей в возрасте от 5 до 18 лет)»;</t>
  </si>
  <si>
    <t>2020
(первый год реализации)</t>
  </si>
  <si>
    <t>2021
(второй год реализации)</t>
  </si>
  <si>
    <t xml:space="preserve">2022
(третий год реализации) </t>
  </si>
  <si>
    <t xml:space="preserve">2023
(четвертый год реализации) </t>
  </si>
  <si>
    <t xml:space="preserve">2024
(пятый год реализации) </t>
  </si>
  <si>
    <t xml:space="preserve">2025
(шестой год реализации) </t>
  </si>
  <si>
    <t>100</t>
  </si>
  <si>
    <t>96</t>
  </si>
  <si>
    <t>72</t>
  </si>
  <si>
    <t>45</t>
  </si>
  <si>
    <t>97</t>
  </si>
  <si>
    <t>74</t>
  </si>
  <si>
    <t>47</t>
  </si>
  <si>
    <t>доля муниципальных образовательных организаций, соответствующих современным требованиям обучения, в общем количестве муниципальных образовательных организаций</t>
  </si>
  <si>
    <t>%.</t>
  </si>
  <si>
    <t>Уровень обеспеченности  дошкольными образовательными учреждениями в расчете на 100 детей дошкольного возраста</t>
  </si>
  <si>
    <t>доля детей в возрасте 1-6 лет, получающих дошкольную образовательную услугу и (или) услугу по их содержанию в муниципальных дошкольных образовательных учреждениях, в общей численности детей в возрасте 1-6 лет.</t>
  </si>
  <si>
    <t>Всего</t>
  </si>
  <si>
    <t>"Развитие образования" на 2020-2025 годы</t>
  </si>
  <si>
    <t>1.4</t>
  </si>
  <si>
    <t>Обновлена и создана материально-техническая база для формирования у обучающихся современных технологических и гуманитарных навыков в общеобразовательных организациях, расположенных в сельской местности (Современная школа)</t>
  </si>
  <si>
    <t>0</t>
  </si>
  <si>
    <t>1.5</t>
  </si>
  <si>
    <t>к-во ед.</t>
  </si>
  <si>
    <t>1.6</t>
  </si>
  <si>
    <t>Внедрена целевая модель цифровой образовательной среды в общеобразовательных организациях (Цифровая образовательная среда)</t>
  </si>
  <si>
    <t>Обновлена материально-техническая база для занятий физической культурой и спортом (Успех каждого ребенка)</t>
  </si>
  <si>
    <t>мероприятие 2.1.</t>
  </si>
  <si>
    <t>Субсидия на материально-техническое оснащение</t>
  </si>
  <si>
    <t>мероприятие 2.2.</t>
  </si>
  <si>
    <t>Обеспечение горячим бесплатным  питанием учащихся  начальных  классов общеобразовательных организаций</t>
  </si>
  <si>
    <t>Ежемесячное денежное вознаграждение за классное руководство педагогическим работникам общеобразовательных организаций</t>
  </si>
  <si>
    <t>мероприятие 2.3.</t>
  </si>
  <si>
    <t>Мероприятия по развитию сети общеобразовательных организаций (50/50)</t>
  </si>
  <si>
    <t>мероприятие 2.4.</t>
  </si>
  <si>
    <t>Региональный проект "Современная школа"</t>
  </si>
  <si>
    <t>мероприятие 2.5.</t>
  </si>
  <si>
    <t>Региональный проект "Успех каждого ребенка"</t>
  </si>
  <si>
    <t>мероприятие 2.6.</t>
  </si>
  <si>
    <t>Региональный проект "Цифровая образовательная среда"</t>
  </si>
  <si>
    <t>мероприятие 2.7.</t>
  </si>
  <si>
    <t>17,6</t>
  </si>
  <si>
    <t>18,6</t>
  </si>
  <si>
    <t>88,54</t>
  </si>
  <si>
    <t>89,58</t>
  </si>
  <si>
    <t>90,53</t>
  </si>
  <si>
    <t>91,67</t>
  </si>
  <si>
    <t>92,71</t>
  </si>
  <si>
    <t>93,75</t>
  </si>
  <si>
    <t>91,3</t>
  </si>
  <si>
    <t>95,39</t>
  </si>
  <si>
    <t>67,4</t>
  </si>
  <si>
    <t>67</t>
  </si>
  <si>
    <t>доля молодых граждан, вовлеченных в мероприятия (проекты, программы),направленные на интеграцию в жизнь общества и деятельность молодежных общественных объединений</t>
  </si>
  <si>
    <t>создание и обеспечение функционирования центров образования естественно-научной и технологической направленностей в ОО (центры "Точка роста")</t>
  </si>
  <si>
    <t>создание новых мест в общеобразовательных организациях,расположенных в сельской местности (Пристройка к зданию МБОО "Лицей с.В-Мамон" в с.Верхний Мамон Верхнемамонского муниципального района Воронежской области (корректировка))</t>
  </si>
  <si>
    <t>мероприятие 2.8.</t>
  </si>
  <si>
    <t>областная адресная прграмма капитального ремонта</t>
  </si>
  <si>
    <t>в том.числе</t>
  </si>
  <si>
    <t>Основное мероприятие 2</t>
  </si>
  <si>
    <t xml:space="preserve">Основное мероприятие </t>
  </si>
  <si>
    <t xml:space="preserve">Социализация детей-сирот и детей,нуждающихся в особой заботе государства </t>
  </si>
  <si>
    <t>в том числе</t>
  </si>
  <si>
    <t>Финансовое обеспечение деятельности по опеке и попечительству</t>
  </si>
  <si>
    <t>Развитие инфракструктуры и обновление содержания дополнительного образования детей</t>
  </si>
  <si>
    <t>Организация оздоровления детей и молодежи</t>
  </si>
  <si>
    <t>Финансовое обеспечение деятельности отдела по образованию администрации Верхнемамонского муниципального района</t>
  </si>
  <si>
    <t xml:space="preserve"> </t>
  </si>
  <si>
    <t>Муниципальная программа</t>
  </si>
  <si>
    <t>"Развитие образования на 2020-2025 годы"</t>
  </si>
  <si>
    <t>мероприятие 2.9.</t>
  </si>
  <si>
    <t>Региональный проект "Патриотическое воспитание  граждан Российской Федерации"</t>
  </si>
  <si>
    <t>2026 (седьмой год реализации)</t>
  </si>
  <si>
    <t xml:space="preserve">2026
(седьмой год реализации) </t>
  </si>
  <si>
    <t>Сведения о показателях (индикаторах) муниципальной программы Верхнемамонского муниципального района  Воронежской области  "Развитие образования" на 2020-2026 годы
____________________________________________________________ 
 и их значениях</t>
  </si>
  <si>
    <t xml:space="preserve">Приложение 1
к  муниципальной программе Верхнемамонского муниципального района Воронежской области "Развитие образования" на 2020-2026 годы
</t>
  </si>
  <si>
    <t>Приложение 2
к  муниципальной программе Верхнемамонского муниципального района Воронежской области "Развитие образования" на 2020-2026 годы</t>
  </si>
  <si>
    <t xml:space="preserve">Расходы местного бюджета на реализацию муниципальной программы Верхнемамонского муниципального района Воронежской области "Развитие образования" на 2020-2026 годы
                                </t>
  </si>
  <si>
    <t>Приложение 3
к  муниципальной программе Верхнемамонского муниципального района Воронежской области "Развитие образования" на 2020-2026 годы</t>
  </si>
  <si>
    <t>Финансовое обеспечение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муниципальной программы Верхнемамонского мунципального района Воронежской области "Развитие образования" на 2020-2026 годы</t>
  </si>
  <si>
    <t>Приложение 4
к  муниципальной программе Верхнемамонского муниципального района Воронежской области "Развитие образования" на 2020-2026 годы</t>
  </si>
  <si>
    <t>План реализации муниципальной программе Верхнемамонского муниципального района Воронежской области "Развитие образования" на 2020-2026 годы
 на 2024</t>
  </si>
  <si>
    <t>Расходы, предусмотренные решением представительного органа местного самоуправления о местном бюджете, на 2024 год, тыс. руб.</t>
  </si>
  <si>
    <t>Январь        2024</t>
  </si>
  <si>
    <t>Декабрь 2024</t>
  </si>
  <si>
    <t>Отдел по делам молодежи и спорту администрации Верхнемамонского муниципального района, Олейников И.В., гл.специалист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</si>
</sst>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trike/>
      <sz val="14"/>
      <name val="Calibri"/>
      <family val="2"/>
      <charset val="204"/>
    </font>
    <font>
      <sz val="14"/>
      <name val="Calibri"/>
      <family val="2"/>
      <charset val="204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Cambria"/>
      <family val="1"/>
      <charset val="204"/>
    </font>
    <font>
      <sz val="14"/>
      <name val="Cambria"/>
      <family val="1"/>
      <charset val="204"/>
    </font>
    <font>
      <sz val="14"/>
      <color indexed="8"/>
      <name val="Times New Roman"/>
      <family val="1"/>
      <charset val="204"/>
    </font>
    <font>
      <sz val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6" fillId="0" borderId="0" applyFont="0" applyFill="0" applyBorder="0" applyAlignment="0" applyProtection="0"/>
  </cellStyleXfs>
  <cellXfs count="213">
    <xf numFmtId="0" fontId="0" fillId="0" borderId="0" xfId="0"/>
    <xf numFmtId="0" fontId="1" fillId="0" borderId="0" xfId="0" applyFont="1"/>
    <xf numFmtId="0" fontId="0" fillId="0" borderId="0" xfId="0" applyFont="1"/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/>
    <xf numFmtId="49" fontId="1" fillId="0" borderId="1" xfId="0" applyNumberFormat="1" applyFont="1" applyFill="1" applyBorder="1" applyAlignment="1">
      <alignment horizontal="center" wrapText="1"/>
    </xf>
    <xf numFmtId="0" fontId="1" fillId="2" borderId="0" xfId="0" applyFont="1" applyFill="1" applyBorder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wrapText="1"/>
    </xf>
    <xf numFmtId="0" fontId="4" fillId="0" borderId="1" xfId="0" applyFont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0" fillId="0" borderId="0" xfId="0" applyFont="1" applyBorder="1"/>
    <xf numFmtId="0" fontId="4" fillId="0" borderId="2" xfId="0" applyFont="1" applyBorder="1" applyAlignment="1">
      <alignment horizontal="left" wrapText="1"/>
    </xf>
    <xf numFmtId="0" fontId="1" fillId="2" borderId="1" xfId="0" applyFont="1" applyFill="1" applyBorder="1" applyAlignment="1">
      <alignment horizontal="centerContinuous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0" fillId="2" borderId="0" xfId="0" applyFont="1" applyFill="1"/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center" vertical="center" wrapText="1"/>
    </xf>
    <xf numFmtId="0" fontId="8" fillId="0" borderId="0" xfId="1" applyFont="1"/>
    <xf numFmtId="0" fontId="9" fillId="0" borderId="0" xfId="1" applyFont="1"/>
    <xf numFmtId="0" fontId="3" fillId="0" borderId="1" xfId="1" applyFont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3" fontId="3" fillId="0" borderId="1" xfId="1" applyNumberFormat="1" applyFont="1" applyBorder="1" applyAlignment="1">
      <alignment horizontal="center" vertical="center"/>
    </xf>
    <xf numFmtId="0" fontId="3" fillId="2" borderId="1" xfId="1" applyFont="1" applyFill="1" applyBorder="1" applyAlignment="1">
      <alignment wrapText="1"/>
    </xf>
    <xf numFmtId="0" fontId="8" fillId="0" borderId="4" xfId="1" applyFont="1" applyBorder="1"/>
    <xf numFmtId="0" fontId="8" fillId="0" borderId="0" xfId="1" applyFont="1" applyBorder="1"/>
    <xf numFmtId="0" fontId="12" fillId="0" borderId="0" xfId="1" applyFont="1"/>
    <xf numFmtId="4" fontId="12" fillId="0" borderId="0" xfId="1" applyNumberFormat="1" applyFont="1"/>
    <xf numFmtId="0" fontId="1" fillId="2" borderId="3" xfId="0" applyFont="1" applyFill="1" applyBorder="1" applyAlignment="1">
      <alignment horizontal="centerContinuous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top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8" fillId="0" borderId="1" xfId="1" applyFont="1" applyBorder="1"/>
    <xf numFmtId="0" fontId="1" fillId="0" borderId="5" xfId="0" applyFont="1" applyBorder="1" applyAlignment="1">
      <alignment horizontal="center" vertical="center" wrapText="1"/>
    </xf>
    <xf numFmtId="11" fontId="1" fillId="0" borderId="1" xfId="0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4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wrapText="1"/>
    </xf>
    <xf numFmtId="2" fontId="1" fillId="0" borderId="1" xfId="0" applyNumberFormat="1" applyFont="1" applyBorder="1" applyAlignment="1">
      <alignment horizontal="center" vertical="top" wrapText="1"/>
    </xf>
    <xf numFmtId="2" fontId="1" fillId="0" borderId="9" xfId="0" applyNumberFormat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2" fontId="14" fillId="0" borderId="1" xfId="1" applyNumberFormat="1" applyFont="1" applyFill="1" applyBorder="1" applyAlignment="1">
      <alignment horizontal="center" vertical="center" wrapText="1"/>
    </xf>
    <xf numFmtId="2" fontId="1" fillId="0" borderId="1" xfId="1" applyNumberFormat="1" applyFont="1" applyBorder="1" applyAlignment="1">
      <alignment horizontal="center" vertical="center" wrapText="1"/>
    </xf>
    <xf numFmtId="11" fontId="1" fillId="0" borderId="1" xfId="0" applyNumberFormat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 wrapText="1"/>
    </xf>
    <xf numFmtId="2" fontId="1" fillId="0" borderId="1" xfId="1" applyNumberFormat="1" applyFont="1" applyBorder="1" applyAlignment="1">
      <alignment horizontal="center" vertical="center"/>
    </xf>
    <xf numFmtId="4" fontId="15" fillId="0" borderId="1" xfId="1" applyNumberFormat="1" applyFont="1" applyBorder="1" applyAlignment="1">
      <alignment horizontal="center" vertical="center" wrapText="1"/>
    </xf>
    <xf numFmtId="4" fontId="16" fillId="0" borderId="1" xfId="1" applyNumberFormat="1" applyFont="1" applyBorder="1" applyAlignment="1">
      <alignment horizontal="center" vertical="center"/>
    </xf>
    <xf numFmtId="0" fontId="16" fillId="0" borderId="1" xfId="1" applyFont="1" applyBorder="1" applyAlignment="1">
      <alignment horizontal="center" vertical="center"/>
    </xf>
    <xf numFmtId="4" fontId="15" fillId="0" borderId="1" xfId="1" applyNumberFormat="1" applyFont="1" applyFill="1" applyBorder="1" applyAlignment="1">
      <alignment horizontal="center" vertical="center" wrapText="1"/>
    </xf>
    <xf numFmtId="4" fontId="16" fillId="0" borderId="1" xfId="1" applyNumberFormat="1" applyFont="1" applyFill="1" applyBorder="1" applyAlignment="1">
      <alignment horizontal="center" vertical="center" wrapText="1"/>
    </xf>
    <xf numFmtId="4" fontId="16" fillId="0" borderId="1" xfId="1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top" wrapText="1"/>
    </xf>
    <xf numFmtId="2" fontId="3" fillId="0" borderId="1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2" fontId="3" fillId="0" borderId="4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10" fillId="0" borderId="0" xfId="1" applyFont="1" applyAlignment="1">
      <alignment horizontal="left" wrapText="1"/>
    </xf>
    <xf numFmtId="0" fontId="1" fillId="0" borderId="0" xfId="1" applyFont="1" applyAlignment="1">
      <alignment wrapText="1"/>
    </xf>
    <xf numFmtId="0" fontId="1" fillId="0" borderId="0" xfId="1" applyFont="1" applyAlignment="1"/>
    <xf numFmtId="2" fontId="1" fillId="0" borderId="4" xfId="1" applyNumberFormat="1" applyFont="1" applyBorder="1" applyAlignment="1">
      <alignment horizontal="center" vertical="center" wrapText="1"/>
    </xf>
    <xf numFmtId="2" fontId="3" fillId="0" borderId="4" xfId="1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/>
    </xf>
    <xf numFmtId="2" fontId="1" fillId="0" borderId="4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justify" vertical="center"/>
    </xf>
    <xf numFmtId="49" fontId="1" fillId="3" borderId="3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wrapText="1"/>
    </xf>
    <xf numFmtId="2" fontId="5" fillId="0" borderId="2" xfId="0" applyNumberFormat="1" applyFont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49" fontId="1" fillId="3" borderId="4" xfId="0" applyNumberFormat="1" applyFont="1" applyFill="1" applyBorder="1" applyAlignment="1">
      <alignment horizontal="center" vertical="center"/>
    </xf>
    <xf numFmtId="0" fontId="1" fillId="0" borderId="10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3" borderId="4" xfId="0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4" fontId="3" fillId="0" borderId="4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3" fontId="3" fillId="0" borderId="4" xfId="1" applyNumberFormat="1" applyFont="1" applyBorder="1" applyAlignment="1">
      <alignment horizontal="center" vertical="center"/>
    </xf>
    <xf numFmtId="0" fontId="16" fillId="0" borderId="4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top" wrapText="1"/>
    </xf>
    <xf numFmtId="0" fontId="1" fillId="0" borderId="1" xfId="1" applyFont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wrapText="1"/>
    </xf>
    <xf numFmtId="2" fontId="1" fillId="0" borderId="4" xfId="1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49" fontId="1" fillId="0" borderId="4" xfId="0" applyNumberFormat="1" applyFont="1" applyFill="1" applyBorder="1" applyAlignment="1">
      <alignment horizontal="left" wrapText="1"/>
    </xf>
    <xf numFmtId="49" fontId="1" fillId="0" borderId="6" xfId="0" applyNumberFormat="1" applyFont="1" applyFill="1" applyBorder="1" applyAlignment="1">
      <alignment horizontal="left" wrapText="1"/>
    </xf>
    <xf numFmtId="0" fontId="1" fillId="0" borderId="0" xfId="0" applyFont="1" applyAlignment="1">
      <alignment horizontal="left" wrapText="1"/>
    </xf>
    <xf numFmtId="0" fontId="5" fillId="0" borderId="0" xfId="0" applyFont="1" applyFill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1" xfId="0" applyBorder="1" applyAlignment="1"/>
    <xf numFmtId="49" fontId="1" fillId="2" borderId="4" xfId="0" applyNumberFormat="1" applyFont="1" applyFill="1" applyBorder="1" applyAlignment="1">
      <alignment horizontal="left" wrapText="1"/>
    </xf>
    <xf numFmtId="49" fontId="1" fillId="2" borderId="6" xfId="0" applyNumberFormat="1" applyFont="1" applyFill="1" applyBorder="1" applyAlignment="1">
      <alignment horizontal="left" wrapText="1"/>
    </xf>
    <xf numFmtId="0" fontId="3" fillId="0" borderId="3" xfId="1" applyFont="1" applyBorder="1" applyAlignment="1">
      <alignment horizontal="left" vertical="top" wrapText="1"/>
    </xf>
    <xf numFmtId="0" fontId="3" fillId="0" borderId="5" xfId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3" fillId="0" borderId="3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top" wrapText="1"/>
    </xf>
    <xf numFmtId="0" fontId="10" fillId="0" borderId="0" xfId="1" applyFont="1" applyAlignment="1">
      <alignment horizontal="left" wrapText="1"/>
    </xf>
    <xf numFmtId="0" fontId="11" fillId="0" borderId="0" xfId="1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" fontId="3" fillId="0" borderId="4" xfId="1" applyNumberFormat="1" applyFont="1" applyBorder="1" applyAlignment="1">
      <alignment horizontal="center" vertical="center" wrapText="1"/>
    </xf>
    <xf numFmtId="4" fontId="3" fillId="0" borderId="6" xfId="1" applyNumberFormat="1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left" vertical="top" wrapText="1"/>
    </xf>
    <xf numFmtId="49" fontId="1" fillId="0" borderId="5" xfId="0" applyNumberFormat="1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left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1" applyFont="1" applyAlignment="1">
      <alignment horizontal="left" vertical="top" wrapText="1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7" fillId="0" borderId="0" xfId="0" applyFont="1" applyFill="1" applyAlignment="1">
      <alignment horizontal="center" vertical="center" wrapText="1"/>
    </xf>
    <xf numFmtId="2" fontId="9" fillId="0" borderId="1" xfId="1" applyNumberFormat="1" applyFont="1" applyBorder="1" applyAlignment="1">
      <alignment horizontal="center" vertical="center"/>
    </xf>
    <xf numFmtId="2" fontId="18" fillId="0" borderId="1" xfId="1" applyNumberFormat="1" applyFont="1" applyBorder="1" applyAlignment="1">
      <alignment horizontal="center" vertical="center"/>
    </xf>
    <xf numFmtId="2" fontId="18" fillId="0" borderId="1" xfId="1" applyNumberFormat="1" applyFont="1" applyBorder="1" applyAlignment="1">
      <alignment horizontal="center"/>
    </xf>
    <xf numFmtId="4" fontId="1" fillId="0" borderId="1" xfId="1" applyNumberFormat="1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O24"/>
  <sheetViews>
    <sheetView tabSelected="1" topLeftCell="A2" zoomScale="115" zoomScaleNormal="115" zoomScaleSheetLayoutView="100" workbookViewId="0">
      <selection activeCell="C3" sqref="C3"/>
    </sheetView>
  </sheetViews>
  <sheetFormatPr defaultRowHeight="15.75" x14ac:dyDescent="0.25"/>
  <cols>
    <col min="1" max="1" width="8.28515625" style="1" customWidth="1"/>
    <col min="2" max="2" width="29" style="58" customWidth="1"/>
    <col min="3" max="11" width="7.28515625" style="62" customWidth="1"/>
  </cols>
  <sheetData>
    <row r="1" spans="1:15" ht="6" hidden="1" customHeight="1" x14ac:dyDescent="0.2">
      <c r="A1" s="24"/>
      <c r="B1" s="56"/>
      <c r="C1" s="59"/>
      <c r="D1" s="59"/>
      <c r="E1" s="59"/>
      <c r="F1" s="59"/>
      <c r="G1" s="59"/>
      <c r="H1" s="59"/>
      <c r="I1" s="59"/>
    </row>
    <row r="2" spans="1:15" ht="83.25" customHeight="1" x14ac:dyDescent="0.25">
      <c r="A2" s="24"/>
      <c r="B2" s="57"/>
      <c r="C2" s="146" t="s">
        <v>149</v>
      </c>
      <c r="D2" s="146"/>
      <c r="E2" s="146"/>
      <c r="F2" s="146"/>
      <c r="G2" s="146"/>
      <c r="H2" s="146"/>
      <c r="I2" s="146"/>
      <c r="J2" s="146"/>
      <c r="K2" s="146"/>
    </row>
    <row r="3" spans="1:15" x14ac:dyDescent="0.2">
      <c r="A3" s="24"/>
      <c r="B3" s="57"/>
      <c r="C3" s="60"/>
      <c r="D3" s="60"/>
      <c r="E3" s="60"/>
      <c r="F3" s="60"/>
      <c r="G3" s="60"/>
      <c r="H3" s="60"/>
      <c r="I3" s="60"/>
    </row>
    <row r="4" spans="1:15" s="2" customFormat="1" ht="32.25" customHeight="1" x14ac:dyDescent="0.2">
      <c r="A4" s="147" t="s">
        <v>148</v>
      </c>
      <c r="B4" s="147"/>
      <c r="C4" s="147"/>
      <c r="D4" s="147"/>
      <c r="E4" s="147"/>
      <c r="F4" s="147"/>
      <c r="G4" s="147"/>
      <c r="H4" s="147"/>
      <c r="I4" s="147"/>
      <c r="J4" s="147"/>
      <c r="K4" s="147"/>
    </row>
    <row r="5" spans="1:15" x14ac:dyDescent="0.2">
      <c r="A5" s="25"/>
      <c r="B5" s="57"/>
      <c r="C5" s="61"/>
      <c r="D5" s="61"/>
      <c r="E5" s="61"/>
      <c r="F5" s="60"/>
      <c r="G5" s="60"/>
      <c r="H5" s="60"/>
      <c r="I5" s="60"/>
      <c r="J5" s="60"/>
    </row>
    <row r="6" spans="1:15" s="2" customFormat="1" ht="15.6" customHeight="1" x14ac:dyDescent="0.2">
      <c r="A6" s="148" t="s">
        <v>1</v>
      </c>
      <c r="B6" s="150" t="s">
        <v>2</v>
      </c>
      <c r="C6" s="148" t="s">
        <v>3</v>
      </c>
      <c r="D6" s="152" t="s">
        <v>30</v>
      </c>
      <c r="E6" s="153"/>
      <c r="F6" s="153"/>
      <c r="G6" s="153"/>
      <c r="H6" s="153"/>
      <c r="I6" s="153"/>
      <c r="J6" s="153"/>
      <c r="K6" s="153"/>
      <c r="L6" s="154"/>
    </row>
    <row r="7" spans="1:15" s="2" customFormat="1" x14ac:dyDescent="0.2">
      <c r="A7" s="149"/>
      <c r="B7" s="151"/>
      <c r="C7" s="149"/>
      <c r="D7" s="102">
        <v>2018</v>
      </c>
      <c r="E7" s="102">
        <v>2019</v>
      </c>
      <c r="F7" s="102">
        <v>2020</v>
      </c>
      <c r="G7" s="102">
        <v>2021</v>
      </c>
      <c r="H7" s="102">
        <v>2022</v>
      </c>
      <c r="I7" s="102">
        <v>2023</v>
      </c>
      <c r="J7" s="102">
        <v>2024</v>
      </c>
      <c r="K7" s="118">
        <v>2025</v>
      </c>
      <c r="L7" s="127">
        <v>2026</v>
      </c>
    </row>
    <row r="8" spans="1:15" s="8" customFormat="1" x14ac:dyDescent="0.2">
      <c r="A8" s="21">
        <v>1</v>
      </c>
      <c r="B8" s="45">
        <v>2</v>
      </c>
      <c r="C8" s="51">
        <v>3</v>
      </c>
      <c r="D8" s="103">
        <v>4</v>
      </c>
      <c r="E8" s="103">
        <v>5</v>
      </c>
      <c r="F8" s="51">
        <v>5</v>
      </c>
      <c r="G8" s="51">
        <v>6</v>
      </c>
      <c r="H8" s="51">
        <v>7</v>
      </c>
      <c r="I8" s="51">
        <v>8</v>
      </c>
      <c r="J8" s="51">
        <v>9</v>
      </c>
      <c r="K8" s="116">
        <v>10</v>
      </c>
      <c r="L8" s="117">
        <v>11</v>
      </c>
    </row>
    <row r="9" spans="1:15" s="2" customFormat="1" x14ac:dyDescent="0.25">
      <c r="A9" s="144" t="s">
        <v>15</v>
      </c>
      <c r="B9" s="145"/>
      <c r="C9" s="145"/>
      <c r="D9" s="145"/>
      <c r="E9" s="145"/>
      <c r="F9" s="145"/>
      <c r="G9" s="145"/>
      <c r="H9" s="145"/>
      <c r="I9" s="145"/>
      <c r="J9" s="145"/>
      <c r="K9" s="145"/>
      <c r="L9" s="125"/>
    </row>
    <row r="10" spans="1:15" s="19" customFormat="1" ht="141.75" x14ac:dyDescent="0.2">
      <c r="A10" s="26" t="s">
        <v>14</v>
      </c>
      <c r="B10" s="52" t="s">
        <v>87</v>
      </c>
      <c r="C10" s="26" t="s">
        <v>88</v>
      </c>
      <c r="D10" s="104" t="s">
        <v>117</v>
      </c>
      <c r="E10" s="104" t="s">
        <v>117</v>
      </c>
      <c r="F10" s="99" t="s">
        <v>118</v>
      </c>
      <c r="G10" s="99" t="s">
        <v>118</v>
      </c>
      <c r="H10" s="99" t="s">
        <v>119</v>
      </c>
      <c r="I10" s="99" t="s">
        <v>120</v>
      </c>
      <c r="J10" s="100" t="s">
        <v>121</v>
      </c>
      <c r="K10" s="119" t="s">
        <v>122</v>
      </c>
      <c r="L10" s="132">
        <v>94.27</v>
      </c>
    </row>
    <row r="11" spans="1:15" s="19" customFormat="1" ht="221.25" customHeight="1" x14ac:dyDescent="0.2">
      <c r="A11" s="26" t="s">
        <v>52</v>
      </c>
      <c r="B11" s="55" t="s">
        <v>90</v>
      </c>
      <c r="C11" s="27" t="s">
        <v>54</v>
      </c>
      <c r="D11" s="105" t="s">
        <v>125</v>
      </c>
      <c r="E11" s="105" t="s">
        <v>126</v>
      </c>
      <c r="F11" s="72">
        <v>67</v>
      </c>
      <c r="G11" s="72">
        <v>67</v>
      </c>
      <c r="H11" s="72">
        <v>67</v>
      </c>
      <c r="I11" s="72">
        <v>67</v>
      </c>
      <c r="J11" s="72">
        <v>67</v>
      </c>
      <c r="K11" s="120">
        <v>67.099999999999994</v>
      </c>
      <c r="L11" s="132">
        <v>67.099999999999994</v>
      </c>
    </row>
    <row r="12" spans="1:15" s="19" customFormat="1" ht="94.5" x14ac:dyDescent="0.2">
      <c r="A12" s="26" t="s">
        <v>53</v>
      </c>
      <c r="B12" s="52" t="s">
        <v>89</v>
      </c>
      <c r="C12" s="27" t="s">
        <v>54</v>
      </c>
      <c r="D12" s="105" t="s">
        <v>123</v>
      </c>
      <c r="E12" s="105" t="s">
        <v>124</v>
      </c>
      <c r="F12" s="72">
        <v>95.42</v>
      </c>
      <c r="G12" s="72">
        <v>95.57</v>
      </c>
      <c r="H12" s="72">
        <v>95.6</v>
      </c>
      <c r="I12" s="72">
        <v>95.83</v>
      </c>
      <c r="J12" s="72">
        <v>95.92</v>
      </c>
      <c r="K12" s="120">
        <v>96.2</v>
      </c>
      <c r="L12" s="132">
        <v>96.48</v>
      </c>
    </row>
    <row r="13" spans="1:15" s="19" customFormat="1" ht="173.25" x14ac:dyDescent="0.2">
      <c r="A13" s="26" t="s">
        <v>93</v>
      </c>
      <c r="B13" s="110" t="s">
        <v>94</v>
      </c>
      <c r="C13" s="26" t="s">
        <v>54</v>
      </c>
      <c r="D13" s="26" t="s">
        <v>95</v>
      </c>
      <c r="E13" s="26" t="s">
        <v>80</v>
      </c>
      <c r="F13" s="70">
        <v>100</v>
      </c>
      <c r="G13" s="70">
        <v>100</v>
      </c>
      <c r="H13" s="70">
        <v>100</v>
      </c>
      <c r="I13" s="70">
        <v>100</v>
      </c>
      <c r="J13" s="70">
        <v>100</v>
      </c>
      <c r="K13" s="121">
        <v>100</v>
      </c>
      <c r="L13" s="132">
        <v>100</v>
      </c>
      <c r="O13" s="133"/>
    </row>
    <row r="14" spans="1:15" s="19" customFormat="1" ht="94.5" x14ac:dyDescent="0.2">
      <c r="A14" s="26" t="s">
        <v>96</v>
      </c>
      <c r="B14" s="110" t="s">
        <v>99</v>
      </c>
      <c r="C14" s="26" t="s">
        <v>97</v>
      </c>
      <c r="D14" s="26" t="s">
        <v>95</v>
      </c>
      <c r="E14" s="26" t="s">
        <v>95</v>
      </c>
      <c r="F14" s="70">
        <v>1</v>
      </c>
      <c r="G14" s="70">
        <v>4</v>
      </c>
      <c r="H14" s="70">
        <v>0</v>
      </c>
      <c r="I14" s="70">
        <v>0</v>
      </c>
      <c r="J14" s="70">
        <v>0</v>
      </c>
      <c r="K14" s="121">
        <v>0</v>
      </c>
      <c r="L14" s="132">
        <v>0</v>
      </c>
    </row>
    <row r="15" spans="1:15" s="19" customFormat="1" ht="78.75" x14ac:dyDescent="0.2">
      <c r="A15" s="26" t="s">
        <v>98</v>
      </c>
      <c r="B15" s="111" t="s">
        <v>100</v>
      </c>
      <c r="C15" s="26" t="s">
        <v>54</v>
      </c>
      <c r="D15" s="26" t="s">
        <v>95</v>
      </c>
      <c r="E15" s="26" t="s">
        <v>95</v>
      </c>
      <c r="F15" s="70">
        <v>100</v>
      </c>
      <c r="G15" s="70">
        <v>100</v>
      </c>
      <c r="H15" s="70">
        <v>100</v>
      </c>
      <c r="I15" s="70">
        <v>100</v>
      </c>
      <c r="J15" s="70">
        <v>100</v>
      </c>
      <c r="K15" s="121">
        <v>100</v>
      </c>
      <c r="L15" s="132">
        <v>100</v>
      </c>
    </row>
    <row r="16" spans="1:15" s="2" customFormat="1" x14ac:dyDescent="0.25">
      <c r="A16" s="144" t="s">
        <v>13</v>
      </c>
      <c r="B16" s="145"/>
      <c r="C16" s="145"/>
      <c r="D16" s="145"/>
      <c r="E16" s="145"/>
      <c r="F16" s="145"/>
      <c r="G16" s="145"/>
      <c r="H16" s="145"/>
      <c r="I16" s="145"/>
      <c r="J16" s="145"/>
      <c r="K16" s="145"/>
      <c r="L16" s="125"/>
    </row>
    <row r="17" spans="1:12" s="19" customFormat="1" ht="126" x14ac:dyDescent="0.2">
      <c r="A17" s="26" t="s">
        <v>55</v>
      </c>
      <c r="B17" s="52" t="s">
        <v>56</v>
      </c>
      <c r="C17" s="26" t="s">
        <v>54</v>
      </c>
      <c r="D17" s="26" t="s">
        <v>81</v>
      </c>
      <c r="E17" s="26" t="s">
        <v>84</v>
      </c>
      <c r="F17" s="70">
        <v>85</v>
      </c>
      <c r="G17" s="70">
        <v>93</v>
      </c>
      <c r="H17" s="70">
        <v>94</v>
      </c>
      <c r="I17" s="70">
        <v>95</v>
      </c>
      <c r="J17" s="70">
        <v>96</v>
      </c>
      <c r="K17" s="122">
        <v>97</v>
      </c>
      <c r="L17" s="132">
        <v>98</v>
      </c>
    </row>
    <row r="18" spans="1:12" x14ac:dyDescent="0.25">
      <c r="A18" s="155" t="s">
        <v>36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26"/>
    </row>
    <row r="19" spans="1:12" ht="173.25" x14ac:dyDescent="0.2">
      <c r="A19" s="18" t="s">
        <v>57</v>
      </c>
      <c r="B19" s="98" t="s">
        <v>73</v>
      </c>
      <c r="C19" s="18" t="s">
        <v>54</v>
      </c>
      <c r="D19" s="18" t="s">
        <v>82</v>
      </c>
      <c r="E19" s="18" t="s">
        <v>85</v>
      </c>
      <c r="F19" s="71">
        <v>68</v>
      </c>
      <c r="G19" s="71">
        <v>69</v>
      </c>
      <c r="H19" s="71">
        <v>70</v>
      </c>
      <c r="I19" s="71">
        <v>71</v>
      </c>
      <c r="J19" s="71">
        <v>72</v>
      </c>
      <c r="K19" s="123">
        <v>74</v>
      </c>
      <c r="L19" s="127">
        <v>74</v>
      </c>
    </row>
    <row r="20" spans="1:12" ht="15.75" customHeight="1" x14ac:dyDescent="0.25">
      <c r="A20" s="144" t="s">
        <v>45</v>
      </c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26"/>
    </row>
    <row r="21" spans="1:12" ht="99" customHeight="1" x14ac:dyDescent="0.25">
      <c r="A21" s="26" t="s">
        <v>58</v>
      </c>
      <c r="B21" s="28" t="s">
        <v>59</v>
      </c>
      <c r="C21" s="26" t="s">
        <v>54</v>
      </c>
      <c r="D21" s="26" t="s">
        <v>83</v>
      </c>
      <c r="E21" s="26" t="s">
        <v>86</v>
      </c>
      <c r="F21" s="70">
        <v>0</v>
      </c>
      <c r="G21" s="70">
        <v>60.5</v>
      </c>
      <c r="H21" s="70">
        <v>80</v>
      </c>
      <c r="I21" s="70">
        <v>85</v>
      </c>
      <c r="J21" s="70">
        <v>88</v>
      </c>
      <c r="K21" s="121">
        <v>90</v>
      </c>
      <c r="L21" s="127">
        <v>90</v>
      </c>
    </row>
    <row r="22" spans="1:12" ht="17.25" customHeight="1" x14ac:dyDescent="0.25">
      <c r="A22" s="144" t="s">
        <v>42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26"/>
    </row>
    <row r="23" spans="1:12" ht="126" customHeight="1" x14ac:dyDescent="0.25">
      <c r="A23" s="26" t="s">
        <v>60</v>
      </c>
      <c r="B23" s="28" t="s">
        <v>127</v>
      </c>
      <c r="C23" s="26" t="s">
        <v>54</v>
      </c>
      <c r="D23" s="26" t="s">
        <v>115</v>
      </c>
      <c r="E23" s="26" t="s">
        <v>116</v>
      </c>
      <c r="F23" s="101">
        <v>18.8</v>
      </c>
      <c r="G23" s="101">
        <v>19.100000000000001</v>
      </c>
      <c r="H23" s="101">
        <v>19.5</v>
      </c>
      <c r="I23" s="101">
        <v>20</v>
      </c>
      <c r="J23" s="101">
        <v>20.5</v>
      </c>
      <c r="K23" s="124">
        <v>21.6</v>
      </c>
      <c r="L23" s="127">
        <v>21.6</v>
      </c>
    </row>
    <row r="24" spans="1:12" x14ac:dyDescent="0.25">
      <c r="A24" s="144"/>
      <c r="B24" s="145"/>
      <c r="C24" s="145"/>
      <c r="D24" s="145"/>
      <c r="E24" s="145"/>
      <c r="F24" s="145"/>
      <c r="G24" s="145"/>
      <c r="H24" s="145"/>
      <c r="I24" s="145"/>
      <c r="J24" s="145"/>
      <c r="K24" s="145"/>
      <c r="L24" s="126"/>
    </row>
  </sheetData>
  <mergeCells count="12">
    <mergeCell ref="A24:K24"/>
    <mergeCell ref="A20:K20"/>
    <mergeCell ref="A22:K22"/>
    <mergeCell ref="A16:K16"/>
    <mergeCell ref="A18:K18"/>
    <mergeCell ref="A9:K9"/>
    <mergeCell ref="C2:K2"/>
    <mergeCell ref="A4:K4"/>
    <mergeCell ref="A6:A7"/>
    <mergeCell ref="B6:B7"/>
    <mergeCell ref="C6:C7"/>
    <mergeCell ref="D6:L6"/>
  </mergeCells>
  <phoneticPr fontId="0" type="noConversion"/>
  <pageMargins left="0.23622047244094491" right="0.23622047244094491" top="0.74803149606299213" bottom="0.74803149606299213" header="0.31496062992125984" footer="0.31496062992125984"/>
  <pageSetup paperSize="9" firstPageNumber="163" fitToHeight="0" orientation="landscape" r:id="rId1"/>
  <headerFooter scaleWithDoc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M47"/>
  <sheetViews>
    <sheetView topLeftCell="B1" zoomScale="70" zoomScaleNormal="70" zoomScaleSheetLayoutView="110" workbookViewId="0">
      <selection activeCell="M16" sqref="M16"/>
    </sheetView>
  </sheetViews>
  <sheetFormatPr defaultColWidth="27.28515625" defaultRowHeight="18.75" x14ac:dyDescent="0.3"/>
  <cols>
    <col min="1" max="1" width="0" style="38" hidden="1" customWidth="1"/>
    <col min="2" max="2" width="25.42578125" style="38" customWidth="1"/>
    <col min="3" max="3" width="39.140625" style="38" customWidth="1"/>
    <col min="4" max="4" width="27.85546875" style="38" customWidth="1"/>
    <col min="5" max="5" width="15.42578125" style="38" customWidth="1"/>
    <col min="6" max="9" width="16.140625" style="39" customWidth="1"/>
    <col min="10" max="10" width="19.140625" style="39" hidden="1" customWidth="1"/>
    <col min="11" max="12" width="16.140625" style="38" customWidth="1"/>
    <col min="13" max="13" width="14.28515625" style="38" customWidth="1"/>
    <col min="14" max="238" width="9.140625" style="38" customWidth="1"/>
    <col min="239" max="239" width="0" style="38" hidden="1" customWidth="1"/>
    <col min="240" max="240" width="21.7109375" style="38" customWidth="1"/>
    <col min="241" max="241" width="48.140625" style="38" customWidth="1"/>
    <col min="242" max="242" width="29.7109375" style="38" customWidth="1"/>
    <col min="243" max="243" width="11.42578125" style="38" customWidth="1"/>
    <col min="244" max="244" width="7.5703125" style="38" customWidth="1"/>
    <col min="245" max="245" width="11.7109375" style="38" customWidth="1"/>
    <col min="246" max="246" width="7.140625" style="38" customWidth="1"/>
    <col min="247" max="247" width="0" style="38" hidden="1" customWidth="1"/>
    <col min="248" max="249" width="19.140625" style="38" customWidth="1"/>
    <col min="250" max="250" width="20.42578125" style="38" customWidth="1"/>
    <col min="251" max="251" width="20.85546875" style="38" customWidth="1"/>
    <col min="252" max="253" width="22" style="38" customWidth="1"/>
    <col min="254" max="254" width="0" style="38" hidden="1" customWidth="1"/>
    <col min="255" max="16384" width="27.28515625" style="38"/>
  </cols>
  <sheetData>
    <row r="1" spans="1:13" s="31" customFormat="1" ht="58.5" customHeight="1" x14ac:dyDescent="0.3">
      <c r="A1" s="30"/>
      <c r="B1" s="30"/>
      <c r="C1" s="30"/>
      <c r="D1" s="30"/>
      <c r="E1" s="30"/>
      <c r="F1" s="165" t="s">
        <v>150</v>
      </c>
      <c r="G1" s="165"/>
      <c r="H1" s="165"/>
      <c r="I1" s="165"/>
      <c r="J1" s="165"/>
      <c r="K1" s="165"/>
      <c r="L1" s="165"/>
    </row>
    <row r="2" spans="1:13" s="31" customFormat="1" ht="20.25" x14ac:dyDescent="0.3">
      <c r="A2" s="30"/>
      <c r="B2" s="30"/>
      <c r="C2" s="30"/>
      <c r="D2" s="30"/>
      <c r="E2" s="30"/>
      <c r="F2" s="91"/>
      <c r="G2" s="91"/>
      <c r="H2" s="91"/>
      <c r="I2" s="91"/>
      <c r="J2" s="91"/>
      <c r="K2" s="91"/>
      <c r="L2" s="91"/>
    </row>
    <row r="3" spans="1:13" s="30" customFormat="1" ht="46.15" customHeight="1" x14ac:dyDescent="0.3">
      <c r="B3" s="166" t="s">
        <v>151</v>
      </c>
      <c r="C3" s="166"/>
      <c r="D3" s="166"/>
      <c r="E3" s="166"/>
      <c r="F3" s="166"/>
      <c r="G3" s="166"/>
      <c r="H3" s="166"/>
      <c r="I3" s="166"/>
      <c r="J3" s="166"/>
      <c r="K3" s="166"/>
      <c r="L3" s="166"/>
    </row>
    <row r="4" spans="1:13" s="30" customFormat="1" ht="36.75" customHeight="1" x14ac:dyDescent="0.3">
      <c r="B4" s="168" t="s">
        <v>4</v>
      </c>
      <c r="C4" s="163" t="s">
        <v>16</v>
      </c>
      <c r="D4" s="167" t="s">
        <v>21</v>
      </c>
      <c r="E4" s="169" t="s">
        <v>91</v>
      </c>
      <c r="F4" s="171" t="s">
        <v>20</v>
      </c>
      <c r="G4" s="172"/>
      <c r="H4" s="172"/>
      <c r="I4" s="172"/>
      <c r="J4" s="172"/>
      <c r="K4" s="172"/>
      <c r="L4" s="172"/>
      <c r="M4" s="154"/>
    </row>
    <row r="5" spans="1:13" s="30" customFormat="1" ht="81.75" customHeight="1" x14ac:dyDescent="0.3">
      <c r="B5" s="168"/>
      <c r="C5" s="163"/>
      <c r="D5" s="167"/>
      <c r="E5" s="170"/>
      <c r="F5" s="48" t="s">
        <v>74</v>
      </c>
      <c r="G5" s="48" t="s">
        <v>75</v>
      </c>
      <c r="H5" s="47" t="s">
        <v>76</v>
      </c>
      <c r="I5" s="46" t="s">
        <v>77</v>
      </c>
      <c r="J5" s="53"/>
      <c r="K5" s="46" t="s">
        <v>78</v>
      </c>
      <c r="L5" s="128" t="s">
        <v>79</v>
      </c>
      <c r="M5" s="138" t="s">
        <v>146</v>
      </c>
    </row>
    <row r="6" spans="1:13" s="30" customFormat="1" x14ac:dyDescent="0.3">
      <c r="B6" s="32">
        <v>1</v>
      </c>
      <c r="C6" s="32">
        <v>2</v>
      </c>
      <c r="D6" s="33">
        <v>3</v>
      </c>
      <c r="E6" s="33">
        <v>4</v>
      </c>
      <c r="F6" s="34">
        <v>5</v>
      </c>
      <c r="G6" s="34">
        <v>6</v>
      </c>
      <c r="H6" s="34">
        <v>7</v>
      </c>
      <c r="I6" s="34">
        <v>8</v>
      </c>
      <c r="J6" s="53"/>
      <c r="K6" s="34">
        <v>9</v>
      </c>
      <c r="L6" s="134">
        <v>10</v>
      </c>
      <c r="M6" s="129">
        <v>11</v>
      </c>
    </row>
    <row r="7" spans="1:13" s="30" customFormat="1" x14ac:dyDescent="0.3">
      <c r="B7" s="164" t="s">
        <v>17</v>
      </c>
      <c r="C7" s="163" t="s">
        <v>92</v>
      </c>
      <c r="D7" s="35" t="s">
        <v>18</v>
      </c>
      <c r="E7" s="107">
        <f>F7+G7+H7+I7+K7+L7+M7</f>
        <v>1542140.9</v>
      </c>
      <c r="F7" s="77">
        <f>SUM(F11+F20+F23+F26+F29+F32)</f>
        <v>80543.199999999997</v>
      </c>
      <c r="G7" s="77">
        <f>SUM(G11+G20+G23+G26+G29+G32)</f>
        <v>54423.099999999991</v>
      </c>
      <c r="H7" s="77">
        <f>SUM(H11+H20+H23+H26+H29+H32)</f>
        <v>259362.19999999998</v>
      </c>
      <c r="I7" s="77">
        <f>SUM(I11+I20+I23+I26+I29+I32)</f>
        <v>299941.50000000006</v>
      </c>
      <c r="J7" s="77" t="e">
        <f>SUM(J11+J20+J23+J26+J29+J32+#REF!)</f>
        <v>#REF!</v>
      </c>
      <c r="K7" s="77">
        <f>SUM(K11+K20+K23+K26+K29+K32)</f>
        <v>310241.90000000002</v>
      </c>
      <c r="L7" s="130">
        <f>SUM(L11+L20+L23+L26+L29+L32)</f>
        <v>259176.09999999998</v>
      </c>
      <c r="M7" s="211">
        <f>SUM(M11+M20+M23+M26+M29+M32)</f>
        <v>278452.90000000002</v>
      </c>
    </row>
    <row r="8" spans="1:13" s="30" customFormat="1" x14ac:dyDescent="0.3">
      <c r="B8" s="164"/>
      <c r="C8" s="163"/>
      <c r="D8" s="35" t="s">
        <v>19</v>
      </c>
      <c r="E8" s="35"/>
      <c r="F8" s="79"/>
      <c r="G8" s="79"/>
      <c r="H8" s="79"/>
      <c r="I8" s="79"/>
      <c r="J8" s="80"/>
      <c r="K8" s="69"/>
      <c r="L8" s="135"/>
      <c r="M8" s="53"/>
    </row>
    <row r="9" spans="1:13" s="30" customFormat="1" ht="37.5" x14ac:dyDescent="0.3">
      <c r="B9" s="164"/>
      <c r="C9" s="163"/>
      <c r="D9" s="35" t="s">
        <v>66</v>
      </c>
      <c r="E9" s="107">
        <f>F9+G9+H9+I9+K9+L9+M9</f>
        <v>1542140.9</v>
      </c>
      <c r="F9" s="77">
        <f>SUM(F13+F22+F25+F28+F31+F34)</f>
        <v>80543.199999999997</v>
      </c>
      <c r="G9" s="77">
        <f>SUM(G13+G22+G25+G28+G31+G34)</f>
        <v>54423.099999999991</v>
      </c>
      <c r="H9" s="77">
        <f>SUM(H13+H22+H25+H28+H31+H34)</f>
        <v>259362.19999999998</v>
      </c>
      <c r="I9" s="77">
        <f>SUM(I13+I22+I25+I28+I31+I34)</f>
        <v>299941.50000000006</v>
      </c>
      <c r="J9" s="77" t="e">
        <f>SUM(J13+J22+J25+J28+J31+J34+#REF!)</f>
        <v>#REF!</v>
      </c>
      <c r="K9" s="77">
        <f>SUM(K13+K22+K25+K28+K31+K34)</f>
        <v>310241.90000000002</v>
      </c>
      <c r="L9" s="130">
        <f>SUM(L13+L22+L25+L28+L31+L34)</f>
        <v>259176.09999999998</v>
      </c>
      <c r="M9" s="211">
        <f>SUM(M13+M22+M25+M28+M31+M34)</f>
        <v>278452.90000000002</v>
      </c>
    </row>
    <row r="10" spans="1:13" s="37" customFormat="1" x14ac:dyDescent="0.3">
      <c r="A10" s="36"/>
      <c r="B10" s="164"/>
      <c r="C10" s="163"/>
      <c r="D10" s="35"/>
      <c r="E10" s="35"/>
      <c r="F10" s="79"/>
      <c r="G10" s="79"/>
      <c r="H10" s="79"/>
      <c r="I10" s="79"/>
      <c r="J10" s="80"/>
      <c r="K10" s="69"/>
      <c r="L10" s="135"/>
      <c r="M10" s="53"/>
    </row>
    <row r="11" spans="1:13" s="30" customFormat="1" x14ac:dyDescent="0.3">
      <c r="B11" s="164" t="s">
        <v>12</v>
      </c>
      <c r="C11" s="163" t="s">
        <v>32</v>
      </c>
      <c r="D11" s="35" t="s">
        <v>18</v>
      </c>
      <c r="E11" s="107">
        <f>F11+G11+H11+I11+K11+L11+M11</f>
        <v>1284104.5999999999</v>
      </c>
      <c r="F11" s="86">
        <f>F13</f>
        <v>58400.5</v>
      </c>
      <c r="G11" s="86">
        <f t="shared" ref="G11:M11" si="0">G13</f>
        <v>28374.799999999999</v>
      </c>
      <c r="H11" s="86">
        <f t="shared" si="0"/>
        <v>220965</v>
      </c>
      <c r="I11" s="86">
        <f t="shared" si="0"/>
        <v>257737.40000000002</v>
      </c>
      <c r="J11" s="86">
        <f t="shared" si="0"/>
        <v>36614.1</v>
      </c>
      <c r="K11" s="86">
        <f t="shared" si="0"/>
        <v>266453.7</v>
      </c>
      <c r="L11" s="95">
        <f t="shared" si="0"/>
        <v>217254</v>
      </c>
      <c r="M11" s="74">
        <f t="shared" si="0"/>
        <v>234919.19999999998</v>
      </c>
    </row>
    <row r="12" spans="1:13" s="30" customFormat="1" x14ac:dyDescent="0.3">
      <c r="B12" s="164"/>
      <c r="C12" s="163"/>
      <c r="D12" s="35" t="s">
        <v>19</v>
      </c>
      <c r="E12" s="35"/>
      <c r="F12" s="82"/>
      <c r="G12" s="82"/>
      <c r="H12" s="82"/>
      <c r="I12" s="82"/>
      <c r="J12" s="80"/>
      <c r="K12" s="69"/>
      <c r="L12" s="135"/>
      <c r="M12" s="53"/>
    </row>
    <row r="13" spans="1:13" s="30" customFormat="1" ht="37.5" x14ac:dyDescent="0.3">
      <c r="B13" s="164"/>
      <c r="C13" s="163"/>
      <c r="D13" s="35" t="s">
        <v>66</v>
      </c>
      <c r="E13" s="107">
        <f>F13+G13+H13+I13+K13+L13+M13</f>
        <v>1284104.5999999999</v>
      </c>
      <c r="F13" s="86">
        <f>F14+F17</f>
        <v>58400.5</v>
      </c>
      <c r="G13" s="86">
        <f t="shared" ref="G13:M13" si="1">G14+G17</f>
        <v>28374.799999999999</v>
      </c>
      <c r="H13" s="86">
        <f t="shared" si="1"/>
        <v>220965</v>
      </c>
      <c r="I13" s="86">
        <f t="shared" si="1"/>
        <v>257737.40000000002</v>
      </c>
      <c r="J13" s="86">
        <f t="shared" si="1"/>
        <v>36614.1</v>
      </c>
      <c r="K13" s="86">
        <f t="shared" si="1"/>
        <v>266453.7</v>
      </c>
      <c r="L13" s="95">
        <f t="shared" si="1"/>
        <v>217254</v>
      </c>
      <c r="M13" s="74">
        <f t="shared" si="1"/>
        <v>234919.19999999998</v>
      </c>
    </row>
    <row r="14" spans="1:13" s="30" customFormat="1" x14ac:dyDescent="0.3">
      <c r="B14" s="164" t="s">
        <v>68</v>
      </c>
      <c r="C14" s="163" t="s">
        <v>33</v>
      </c>
      <c r="D14" s="35" t="s">
        <v>18</v>
      </c>
      <c r="E14" s="107">
        <f>F14+G14+H14+I14+K14+L14+M14</f>
        <v>174297.39999999997</v>
      </c>
      <c r="F14" s="86">
        <f>F16</f>
        <v>21101.599999999999</v>
      </c>
      <c r="G14" s="86">
        <f t="shared" ref="G14:M14" si="2">G16</f>
        <v>28178.6</v>
      </c>
      <c r="H14" s="86">
        <f t="shared" si="2"/>
        <v>28709.9</v>
      </c>
      <c r="I14" s="86">
        <f t="shared" si="2"/>
        <v>28119.7</v>
      </c>
      <c r="J14" s="86">
        <f t="shared" si="2"/>
        <v>8140.2</v>
      </c>
      <c r="K14" s="86">
        <f t="shared" si="2"/>
        <v>27508.5</v>
      </c>
      <c r="L14" s="95">
        <f t="shared" si="2"/>
        <v>20764.8</v>
      </c>
      <c r="M14" s="74">
        <f t="shared" si="2"/>
        <v>19914.3</v>
      </c>
    </row>
    <row r="15" spans="1:13" s="30" customFormat="1" x14ac:dyDescent="0.3">
      <c r="B15" s="164"/>
      <c r="C15" s="163"/>
      <c r="D15" s="35" t="s">
        <v>19</v>
      </c>
      <c r="E15" s="35"/>
      <c r="F15" s="83"/>
      <c r="G15" s="83"/>
      <c r="H15" s="83"/>
      <c r="I15" s="83"/>
      <c r="J15" s="81"/>
      <c r="K15" s="69"/>
      <c r="L15" s="135"/>
      <c r="M15" s="53"/>
    </row>
    <row r="16" spans="1:13" s="30" customFormat="1" ht="37.5" x14ac:dyDescent="0.3">
      <c r="B16" s="164"/>
      <c r="C16" s="163"/>
      <c r="D16" s="35" t="s">
        <v>66</v>
      </c>
      <c r="E16" s="107">
        <f>F16+G16+H16+I16+K16+L16+M16</f>
        <v>174297.39999999997</v>
      </c>
      <c r="F16" s="86">
        <v>21101.599999999999</v>
      </c>
      <c r="G16" s="86">
        <v>28178.6</v>
      </c>
      <c r="H16" s="86">
        <v>28709.9</v>
      </c>
      <c r="I16" s="86">
        <v>28119.7</v>
      </c>
      <c r="J16" s="86">
        <v>8140.2</v>
      </c>
      <c r="K16" s="87">
        <v>27508.5</v>
      </c>
      <c r="L16" s="95">
        <v>20764.8</v>
      </c>
      <c r="M16" s="209">
        <v>19914.3</v>
      </c>
    </row>
    <row r="17" spans="2:13" s="30" customFormat="1" x14ac:dyDescent="0.3">
      <c r="B17" s="164" t="s">
        <v>69</v>
      </c>
      <c r="C17" s="163" t="s">
        <v>34</v>
      </c>
      <c r="D17" s="35" t="s">
        <v>18</v>
      </c>
      <c r="E17" s="107">
        <f>F17+G17+H17+I17+K17+L17+M17</f>
        <v>1109807.2</v>
      </c>
      <c r="F17" s="88">
        <f>F19</f>
        <v>37298.9</v>
      </c>
      <c r="G17" s="88">
        <f t="shared" ref="G17:M17" si="3">G19</f>
        <v>196.2</v>
      </c>
      <c r="H17" s="88">
        <f t="shared" si="3"/>
        <v>192255.1</v>
      </c>
      <c r="I17" s="88">
        <f t="shared" si="3"/>
        <v>229617.7</v>
      </c>
      <c r="J17" s="88">
        <f t="shared" si="3"/>
        <v>28473.9</v>
      </c>
      <c r="K17" s="88">
        <f t="shared" si="3"/>
        <v>238945.2</v>
      </c>
      <c r="L17" s="88">
        <f t="shared" si="3"/>
        <v>196489.2</v>
      </c>
      <c r="M17" s="65">
        <f t="shared" si="3"/>
        <v>215004.9</v>
      </c>
    </row>
    <row r="18" spans="2:13" s="30" customFormat="1" x14ac:dyDescent="0.3">
      <c r="B18" s="164"/>
      <c r="C18" s="163"/>
      <c r="D18" s="35" t="s">
        <v>19</v>
      </c>
      <c r="E18" s="35"/>
      <c r="F18" s="84"/>
      <c r="G18" s="84"/>
      <c r="H18" s="84"/>
      <c r="I18" s="84"/>
      <c r="J18" s="81"/>
      <c r="K18" s="69"/>
      <c r="L18" s="135"/>
      <c r="M18" s="53"/>
    </row>
    <row r="19" spans="2:13" s="30" customFormat="1" ht="37.5" x14ac:dyDescent="0.3">
      <c r="B19" s="164"/>
      <c r="C19" s="163"/>
      <c r="D19" s="35" t="s">
        <v>66</v>
      </c>
      <c r="E19" s="107">
        <f>F19+G19+H19+I19+K19+L19+M19</f>
        <v>1109807.2</v>
      </c>
      <c r="F19" s="88">
        <v>37298.9</v>
      </c>
      <c r="G19" s="89">
        <v>196.2</v>
      </c>
      <c r="H19" s="89">
        <v>192255.1</v>
      </c>
      <c r="I19" s="89">
        <v>229617.7</v>
      </c>
      <c r="J19" s="86">
        <v>28473.9</v>
      </c>
      <c r="K19" s="87">
        <v>238945.2</v>
      </c>
      <c r="L19" s="95">
        <v>196489.2</v>
      </c>
      <c r="M19" s="209">
        <v>215004.9</v>
      </c>
    </row>
    <row r="20" spans="2:13" s="30" customFormat="1" ht="15.75" customHeight="1" x14ac:dyDescent="0.3">
      <c r="B20" s="164" t="s">
        <v>13</v>
      </c>
      <c r="C20" s="163" t="s">
        <v>35</v>
      </c>
      <c r="D20" s="35" t="s">
        <v>18</v>
      </c>
      <c r="E20" s="107">
        <f>F20+G20+H20+I20+K20+L20+M20</f>
        <v>0</v>
      </c>
      <c r="F20" s="77">
        <f>F22</f>
        <v>0</v>
      </c>
      <c r="G20" s="77">
        <v>0</v>
      </c>
      <c r="H20" s="77">
        <v>0</v>
      </c>
      <c r="I20" s="77">
        <v>0</v>
      </c>
      <c r="J20" s="77">
        <v>0</v>
      </c>
      <c r="K20" s="77">
        <v>0</v>
      </c>
      <c r="L20" s="130">
        <v>0</v>
      </c>
      <c r="M20" s="210">
        <v>0</v>
      </c>
    </row>
    <row r="21" spans="2:13" s="30" customFormat="1" x14ac:dyDescent="0.3">
      <c r="B21" s="164"/>
      <c r="C21" s="163"/>
      <c r="D21" s="35" t="s">
        <v>19</v>
      </c>
      <c r="E21" s="35"/>
      <c r="F21" s="77"/>
      <c r="G21" s="77"/>
      <c r="H21" s="77"/>
      <c r="I21" s="77"/>
      <c r="J21" s="76"/>
      <c r="K21" s="76"/>
      <c r="L21" s="136"/>
      <c r="M21" s="53"/>
    </row>
    <row r="22" spans="2:13" s="30" customFormat="1" ht="37.5" x14ac:dyDescent="0.3">
      <c r="B22" s="164"/>
      <c r="C22" s="163"/>
      <c r="D22" s="35" t="s">
        <v>66</v>
      </c>
      <c r="E22" s="107">
        <f>F22+G22+H22+I22+K22+L22+M22</f>
        <v>0</v>
      </c>
      <c r="F22" s="77">
        <v>0</v>
      </c>
      <c r="G22" s="77">
        <v>0</v>
      </c>
      <c r="H22" s="77">
        <v>0</v>
      </c>
      <c r="I22" s="77">
        <v>0</v>
      </c>
      <c r="J22" s="77">
        <v>0</v>
      </c>
      <c r="K22" s="77">
        <v>0</v>
      </c>
      <c r="L22" s="130">
        <v>0</v>
      </c>
      <c r="M22" s="208">
        <v>0</v>
      </c>
    </row>
    <row r="23" spans="2:13" s="30" customFormat="1" ht="15" customHeight="1" x14ac:dyDescent="0.3">
      <c r="B23" s="157" t="s">
        <v>36</v>
      </c>
      <c r="C23" s="160" t="s">
        <v>37</v>
      </c>
      <c r="D23" s="35" t="s">
        <v>18</v>
      </c>
      <c r="E23" s="107">
        <f>F23+G23+H23+I23+K23+L23+M23</f>
        <v>150625.30000000002</v>
      </c>
      <c r="F23" s="65">
        <f>F25</f>
        <v>16378.2</v>
      </c>
      <c r="G23" s="65">
        <f t="shared" ref="G23:M23" si="4">G25</f>
        <v>16929.599999999999</v>
      </c>
      <c r="H23" s="65">
        <f>H25</f>
        <v>22623.3</v>
      </c>
      <c r="I23" s="65">
        <f>I25</f>
        <v>23630.9</v>
      </c>
      <c r="J23" s="65">
        <f t="shared" si="4"/>
        <v>12367.2</v>
      </c>
      <c r="K23" s="65">
        <f t="shared" si="4"/>
        <v>24839.3</v>
      </c>
      <c r="L23" s="64">
        <f t="shared" si="4"/>
        <v>22690.3</v>
      </c>
      <c r="M23" s="65">
        <f t="shared" si="4"/>
        <v>23533.7</v>
      </c>
    </row>
    <row r="24" spans="2:13" s="30" customFormat="1" x14ac:dyDescent="0.3">
      <c r="B24" s="158"/>
      <c r="C24" s="161"/>
      <c r="D24" s="35" t="s">
        <v>19</v>
      </c>
      <c r="E24" s="35"/>
      <c r="F24" s="77"/>
      <c r="G24" s="77"/>
      <c r="H24" s="77"/>
      <c r="I24" s="77"/>
      <c r="J24" s="76"/>
      <c r="K24" s="76"/>
      <c r="L24" s="136"/>
      <c r="M24" s="53"/>
    </row>
    <row r="25" spans="2:13" s="30" customFormat="1" ht="37.5" x14ac:dyDescent="0.3">
      <c r="B25" s="159"/>
      <c r="C25" s="162"/>
      <c r="D25" s="35" t="s">
        <v>66</v>
      </c>
      <c r="E25" s="107">
        <f>F25+G25+H25+I25+K25+L25+M25</f>
        <v>150625.30000000002</v>
      </c>
      <c r="F25" s="65">
        <v>16378.2</v>
      </c>
      <c r="G25" s="65">
        <v>16929.599999999999</v>
      </c>
      <c r="H25" s="65">
        <v>22623.3</v>
      </c>
      <c r="I25" s="65">
        <v>23630.9</v>
      </c>
      <c r="J25" s="63">
        <v>12367.2</v>
      </c>
      <c r="K25" s="63">
        <v>24839.3</v>
      </c>
      <c r="L25" s="96">
        <v>22690.3</v>
      </c>
      <c r="M25" s="209">
        <v>23533.7</v>
      </c>
    </row>
    <row r="26" spans="2:13" s="30" customFormat="1" x14ac:dyDescent="0.3">
      <c r="B26" s="157" t="s">
        <v>38</v>
      </c>
      <c r="C26" s="160" t="s">
        <v>39</v>
      </c>
      <c r="D26" s="35" t="s">
        <v>18</v>
      </c>
      <c r="E26" s="107">
        <f>F26+G26+H26+I26+K26+L26+M26</f>
        <v>93.3</v>
      </c>
      <c r="F26" s="77">
        <f>F28</f>
        <v>34.6</v>
      </c>
      <c r="G26" s="77">
        <f t="shared" ref="G26:M26" si="5">G28</f>
        <v>0</v>
      </c>
      <c r="H26" s="77">
        <f t="shared" si="5"/>
        <v>27</v>
      </c>
      <c r="I26" s="77">
        <f t="shared" si="5"/>
        <v>31.7</v>
      </c>
      <c r="J26" s="77">
        <f t="shared" si="5"/>
        <v>0</v>
      </c>
      <c r="K26" s="77">
        <f t="shared" si="5"/>
        <v>0</v>
      </c>
      <c r="L26" s="130">
        <f t="shared" si="5"/>
        <v>0</v>
      </c>
      <c r="M26" s="211">
        <f t="shared" si="5"/>
        <v>0</v>
      </c>
    </row>
    <row r="27" spans="2:13" s="30" customFormat="1" x14ac:dyDescent="0.3">
      <c r="B27" s="158"/>
      <c r="C27" s="161"/>
      <c r="D27" s="35" t="s">
        <v>19</v>
      </c>
      <c r="E27" s="35"/>
      <c r="F27" s="77"/>
      <c r="G27" s="77"/>
      <c r="H27" s="77"/>
      <c r="I27" s="77"/>
      <c r="J27" s="76"/>
      <c r="K27" s="76"/>
      <c r="L27" s="136"/>
      <c r="M27" s="53"/>
    </row>
    <row r="28" spans="2:13" s="30" customFormat="1" ht="37.5" x14ac:dyDescent="0.3">
      <c r="B28" s="159"/>
      <c r="C28" s="162"/>
      <c r="D28" s="35" t="s">
        <v>66</v>
      </c>
      <c r="E28" s="107">
        <f>F28+G28+H28+I28+K28+L28+M28</f>
        <v>93.3</v>
      </c>
      <c r="F28" s="77">
        <v>34.6</v>
      </c>
      <c r="G28" s="77">
        <v>0</v>
      </c>
      <c r="H28" s="77">
        <v>27</v>
      </c>
      <c r="I28" s="77">
        <v>31.7</v>
      </c>
      <c r="J28" s="76"/>
      <c r="K28" s="77">
        <v>0</v>
      </c>
      <c r="L28" s="130">
        <v>0</v>
      </c>
      <c r="M28" s="209">
        <v>0</v>
      </c>
    </row>
    <row r="29" spans="2:13" s="30" customFormat="1" x14ac:dyDescent="0.3">
      <c r="B29" s="157" t="s">
        <v>40</v>
      </c>
      <c r="C29" s="160" t="s">
        <v>41</v>
      </c>
      <c r="D29" s="35" t="s">
        <v>18</v>
      </c>
      <c r="E29" s="107">
        <f>F29+G29+H29+I29+K29+L29+M29</f>
        <v>107317.7</v>
      </c>
      <c r="F29" s="85">
        <f>F31</f>
        <v>5729.9</v>
      </c>
      <c r="G29" s="85">
        <f t="shared" ref="G29:M29" si="6">G31</f>
        <v>9118.7000000000007</v>
      </c>
      <c r="H29" s="85">
        <f t="shared" si="6"/>
        <v>15746.9</v>
      </c>
      <c r="I29" s="85">
        <f t="shared" si="6"/>
        <v>18541.5</v>
      </c>
      <c r="J29" s="85">
        <f t="shared" si="6"/>
        <v>4874.1000000000004</v>
      </c>
      <c r="K29" s="85">
        <f t="shared" si="6"/>
        <v>18948.900000000001</v>
      </c>
      <c r="L29" s="137">
        <f t="shared" si="6"/>
        <v>19231.8</v>
      </c>
      <c r="M29" s="67">
        <f t="shared" si="6"/>
        <v>20000</v>
      </c>
    </row>
    <row r="30" spans="2:13" s="30" customFormat="1" x14ac:dyDescent="0.3">
      <c r="B30" s="158"/>
      <c r="C30" s="161"/>
      <c r="D30" s="35" t="s">
        <v>19</v>
      </c>
      <c r="E30" s="35"/>
      <c r="F30" s="77"/>
      <c r="G30" s="77"/>
      <c r="H30" s="77"/>
      <c r="I30" s="77"/>
      <c r="J30" s="76"/>
      <c r="K30" s="76"/>
      <c r="L30" s="136"/>
      <c r="M30" s="53"/>
    </row>
    <row r="31" spans="2:13" s="30" customFormat="1" ht="37.5" x14ac:dyDescent="0.3">
      <c r="B31" s="159"/>
      <c r="C31" s="162"/>
      <c r="D31" s="35" t="s">
        <v>66</v>
      </c>
      <c r="E31" s="107">
        <f>F31+G31+H31+I31+K31+L31+M31</f>
        <v>107317.7</v>
      </c>
      <c r="F31" s="90">
        <v>5729.9</v>
      </c>
      <c r="G31" s="90">
        <v>9118.7000000000007</v>
      </c>
      <c r="H31" s="90">
        <v>15746.9</v>
      </c>
      <c r="I31" s="90">
        <v>18541.5</v>
      </c>
      <c r="J31" s="85">
        <v>4874.1000000000004</v>
      </c>
      <c r="K31" s="90">
        <v>18948.900000000001</v>
      </c>
      <c r="L31" s="88">
        <v>19231.8</v>
      </c>
      <c r="M31" s="209">
        <v>20000</v>
      </c>
    </row>
    <row r="32" spans="2:13" s="30" customFormat="1" x14ac:dyDescent="0.3">
      <c r="B32" s="157" t="s">
        <v>42</v>
      </c>
      <c r="C32" s="160" t="s">
        <v>43</v>
      </c>
      <c r="D32" s="35" t="s">
        <v>18</v>
      </c>
      <c r="E32" s="107">
        <f>F32+G32+H32+I32+K32+L32+M32</f>
        <v>0</v>
      </c>
      <c r="F32" s="77">
        <f>F34</f>
        <v>0</v>
      </c>
      <c r="G32" s="85">
        <f t="shared" ref="G32" si="7">G34</f>
        <v>0</v>
      </c>
      <c r="H32" s="77">
        <f>H34</f>
        <v>0</v>
      </c>
      <c r="I32" s="77">
        <f t="shared" ref="I32:M32" si="8">I34</f>
        <v>0</v>
      </c>
      <c r="J32" s="77">
        <f t="shared" si="8"/>
        <v>0</v>
      </c>
      <c r="K32" s="77">
        <f t="shared" si="8"/>
        <v>0</v>
      </c>
      <c r="L32" s="130">
        <f t="shared" si="8"/>
        <v>0</v>
      </c>
      <c r="M32" s="211">
        <f t="shared" si="8"/>
        <v>0</v>
      </c>
    </row>
    <row r="33" spans="2:13" s="30" customFormat="1" x14ac:dyDescent="0.3">
      <c r="B33" s="158"/>
      <c r="C33" s="161"/>
      <c r="D33" s="35" t="s">
        <v>19</v>
      </c>
      <c r="E33" s="35"/>
      <c r="F33" s="77"/>
      <c r="G33" s="77"/>
      <c r="H33" s="77"/>
      <c r="I33" s="77"/>
      <c r="J33" s="76"/>
      <c r="K33" s="76"/>
      <c r="L33" s="136"/>
      <c r="M33" s="53"/>
    </row>
    <row r="34" spans="2:13" s="30" customFormat="1" ht="56.25" x14ac:dyDescent="0.3">
      <c r="B34" s="159"/>
      <c r="C34" s="162"/>
      <c r="D34" s="35" t="s">
        <v>67</v>
      </c>
      <c r="E34" s="107">
        <f>F34+G34+H34+I34+K34+L34+M34</f>
        <v>0</v>
      </c>
      <c r="F34" s="77">
        <v>0</v>
      </c>
      <c r="G34" s="77">
        <v>0</v>
      </c>
      <c r="H34" s="77">
        <v>0</v>
      </c>
      <c r="I34" s="77">
        <v>0</v>
      </c>
      <c r="J34" s="76"/>
      <c r="K34" s="77">
        <v>0</v>
      </c>
      <c r="L34" s="130">
        <v>0</v>
      </c>
      <c r="M34" s="209">
        <v>0</v>
      </c>
    </row>
    <row r="40" spans="2:13" ht="16.5" customHeight="1" x14ac:dyDescent="0.3"/>
    <row r="47" spans="2:13" ht="15.75" customHeight="1" x14ac:dyDescent="0.3"/>
  </sheetData>
  <mergeCells count="25">
    <mergeCell ref="F1:L1"/>
    <mergeCell ref="B3:L3"/>
    <mergeCell ref="D4:D5"/>
    <mergeCell ref="B7:B10"/>
    <mergeCell ref="C7:C10"/>
    <mergeCell ref="C4:C5"/>
    <mergeCell ref="B4:B5"/>
    <mergeCell ref="E4:E5"/>
    <mergeCell ref="F4:M4"/>
    <mergeCell ref="B23:B25"/>
    <mergeCell ref="C23:C25"/>
    <mergeCell ref="C11:C13"/>
    <mergeCell ref="C14:C16"/>
    <mergeCell ref="B17:B19"/>
    <mergeCell ref="C17:C19"/>
    <mergeCell ref="B14:B16"/>
    <mergeCell ref="B11:B13"/>
    <mergeCell ref="B20:B22"/>
    <mergeCell ref="C20:C22"/>
    <mergeCell ref="B26:B28"/>
    <mergeCell ref="C26:C28"/>
    <mergeCell ref="B29:B31"/>
    <mergeCell ref="C29:C31"/>
    <mergeCell ref="B32:B34"/>
    <mergeCell ref="C32:C34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65" firstPageNumber="163" orientation="landscape" r:id="rId1"/>
  <headerFooter scaleWithDoc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Q149"/>
  <sheetViews>
    <sheetView topLeftCell="A100" zoomScale="80" zoomScaleNormal="80" zoomScaleSheetLayoutView="85" workbookViewId="0">
      <selection activeCell="P21" sqref="P21"/>
    </sheetView>
  </sheetViews>
  <sheetFormatPr defaultRowHeight="12.75" x14ac:dyDescent="0.2"/>
  <cols>
    <col min="1" max="1" width="22.28515625" customWidth="1"/>
    <col min="2" max="2" width="26.140625" customWidth="1"/>
    <col min="3" max="3" width="21.7109375" customWidth="1"/>
    <col min="4" max="4" width="12.140625" customWidth="1"/>
    <col min="5" max="10" width="16.140625" customWidth="1"/>
    <col min="11" max="11" width="14.5703125" customWidth="1"/>
  </cols>
  <sheetData>
    <row r="1" spans="1:11" ht="81.75" customHeight="1" x14ac:dyDescent="0.25">
      <c r="B1" s="1"/>
      <c r="C1" s="1"/>
      <c r="D1" s="1"/>
      <c r="E1" s="92"/>
      <c r="F1" s="93"/>
      <c r="G1" s="93"/>
      <c r="H1" s="188" t="s">
        <v>152</v>
      </c>
      <c r="I1" s="188"/>
      <c r="J1" s="188"/>
    </row>
    <row r="2" spans="1:11" ht="6" customHeight="1" x14ac:dyDescent="0.25">
      <c r="A2" s="5"/>
      <c r="B2" s="9"/>
      <c r="C2" s="10"/>
      <c r="D2" s="10"/>
      <c r="E2" s="10"/>
      <c r="F2" s="10"/>
      <c r="G2" s="10"/>
      <c r="H2" s="1"/>
    </row>
    <row r="3" spans="1:11" s="2" customFormat="1" ht="54" customHeight="1" x14ac:dyDescent="0.2">
      <c r="A3" s="147" t="s">
        <v>153</v>
      </c>
      <c r="B3" s="147"/>
      <c r="C3" s="147"/>
      <c r="D3" s="147"/>
      <c r="E3" s="147"/>
      <c r="F3" s="147"/>
      <c r="G3" s="147"/>
      <c r="H3" s="147"/>
      <c r="I3" s="147"/>
      <c r="J3" s="147"/>
    </row>
    <row r="4" spans="1:11" x14ac:dyDescent="0.2">
      <c r="A4" s="4"/>
      <c r="B4" s="6"/>
      <c r="C4" s="3"/>
      <c r="D4" s="3"/>
      <c r="E4" s="3"/>
      <c r="F4" s="3"/>
      <c r="G4" s="3"/>
      <c r="H4" s="3"/>
    </row>
    <row r="5" spans="1:11" s="15" customFormat="1" ht="25.15" customHeight="1" x14ac:dyDescent="0.2">
      <c r="A5" s="179" t="s">
        <v>4</v>
      </c>
      <c r="B5" s="196" t="s">
        <v>16</v>
      </c>
      <c r="C5" s="189" t="s">
        <v>9</v>
      </c>
      <c r="D5" s="148" t="s">
        <v>91</v>
      </c>
      <c r="E5" s="152" t="s">
        <v>28</v>
      </c>
      <c r="F5" s="173"/>
      <c r="G5" s="173"/>
      <c r="H5" s="173"/>
      <c r="I5" s="173"/>
      <c r="J5" s="173"/>
      <c r="K5" s="154"/>
    </row>
    <row r="6" spans="1:11" s="2" customFormat="1" ht="73.150000000000006" customHeight="1" x14ac:dyDescent="0.2">
      <c r="A6" s="179"/>
      <c r="B6" s="196"/>
      <c r="C6" s="189"/>
      <c r="D6" s="170"/>
      <c r="E6" s="48" t="s">
        <v>74</v>
      </c>
      <c r="F6" s="48" t="s">
        <v>75</v>
      </c>
      <c r="G6" s="47" t="s">
        <v>76</v>
      </c>
      <c r="H6" s="46" t="s">
        <v>77</v>
      </c>
      <c r="I6" s="46" t="s">
        <v>78</v>
      </c>
      <c r="J6" s="128" t="s">
        <v>79</v>
      </c>
      <c r="K6" s="131" t="s">
        <v>147</v>
      </c>
    </row>
    <row r="7" spans="1:11" s="8" customFormat="1" ht="18.75" x14ac:dyDescent="0.2">
      <c r="A7" s="21">
        <v>1</v>
      </c>
      <c r="B7" s="21">
        <v>2</v>
      </c>
      <c r="C7" s="21">
        <v>3</v>
      </c>
      <c r="D7" s="106"/>
      <c r="E7" s="34">
        <v>4</v>
      </c>
      <c r="F7" s="34">
        <v>5</v>
      </c>
      <c r="G7" s="34">
        <v>6</v>
      </c>
      <c r="H7" s="34">
        <v>7</v>
      </c>
      <c r="I7" s="34">
        <v>8</v>
      </c>
      <c r="J7" s="134">
        <v>9</v>
      </c>
      <c r="K7" s="131">
        <v>10</v>
      </c>
    </row>
    <row r="8" spans="1:11" s="2" customFormat="1" ht="15.75" x14ac:dyDescent="0.25">
      <c r="A8" s="192" t="s">
        <v>17</v>
      </c>
      <c r="B8" s="194" t="s">
        <v>92</v>
      </c>
      <c r="C8" s="16" t="s">
        <v>8</v>
      </c>
      <c r="D8" s="108">
        <f>E8+F8+G8+H8+I8+J8+K8</f>
        <v>2786353.4000000004</v>
      </c>
      <c r="E8" s="66">
        <f t="shared" ref="E8:K14" si="0">E16+E115+E122+E129+E136+E143</f>
        <v>265868.90000000002</v>
      </c>
      <c r="F8" s="66">
        <f t="shared" si="0"/>
        <v>405399.9</v>
      </c>
      <c r="G8" s="66">
        <f t="shared" si="0"/>
        <v>613170.4</v>
      </c>
      <c r="H8" s="66">
        <f t="shared" si="0"/>
        <v>424026.2</v>
      </c>
      <c r="I8" s="66">
        <f t="shared" si="0"/>
        <v>384093.5</v>
      </c>
      <c r="J8" s="139">
        <f t="shared" si="0"/>
        <v>335739</v>
      </c>
      <c r="K8" s="66">
        <f t="shared" si="0"/>
        <v>358055.5</v>
      </c>
    </row>
    <row r="9" spans="1:11" s="2" customFormat="1" ht="15.75" x14ac:dyDescent="0.25">
      <c r="A9" s="192"/>
      <c r="B9" s="194"/>
      <c r="C9" s="11" t="s">
        <v>10</v>
      </c>
      <c r="D9" s="108">
        <f t="shared" ref="D9:D14" si="1">E9+F9+G9+H9+I9+J9+K9</f>
        <v>313356.49999999994</v>
      </c>
      <c r="E9" s="66">
        <f t="shared" si="0"/>
        <v>9560.6</v>
      </c>
      <c r="F9" s="66">
        <f t="shared" si="0"/>
        <v>101278.7</v>
      </c>
      <c r="G9" s="66">
        <f t="shared" si="0"/>
        <v>136776.79999999999</v>
      </c>
      <c r="H9" s="66">
        <f t="shared" si="0"/>
        <v>18041.7</v>
      </c>
      <c r="I9" s="66">
        <f t="shared" si="0"/>
        <v>16041.5</v>
      </c>
      <c r="J9" s="139">
        <f t="shared" si="0"/>
        <v>15828.6</v>
      </c>
      <c r="K9" s="66">
        <f t="shared" ref="K9" si="2">K17+K116+K123+K130+K137+K144</f>
        <v>15828.6</v>
      </c>
    </row>
    <row r="10" spans="1:11" s="2" customFormat="1" ht="15.75" x14ac:dyDescent="0.25">
      <c r="A10" s="192"/>
      <c r="B10" s="194"/>
      <c r="C10" s="12" t="s">
        <v>5</v>
      </c>
      <c r="D10" s="108">
        <f t="shared" si="1"/>
        <v>930856</v>
      </c>
      <c r="E10" s="66">
        <f t="shared" si="0"/>
        <v>175765.1</v>
      </c>
      <c r="F10" s="66">
        <f t="shared" si="0"/>
        <v>249698.1</v>
      </c>
      <c r="G10" s="66">
        <f t="shared" si="0"/>
        <v>217031.4</v>
      </c>
      <c r="H10" s="66">
        <f t="shared" si="0"/>
        <v>106043</v>
      </c>
      <c r="I10" s="66">
        <f t="shared" si="0"/>
        <v>57810.1</v>
      </c>
      <c r="J10" s="139">
        <f t="shared" si="0"/>
        <v>60734.299999999996</v>
      </c>
      <c r="K10" s="66">
        <f t="shared" ref="K10" si="3">K18+K117+K124+K131+K138+K145</f>
        <v>63774</v>
      </c>
    </row>
    <row r="11" spans="1:11" ht="15.75" x14ac:dyDescent="0.25">
      <c r="A11" s="192"/>
      <c r="B11" s="194"/>
      <c r="C11" s="12" t="s">
        <v>6</v>
      </c>
      <c r="D11" s="108">
        <f t="shared" si="1"/>
        <v>1542140.9</v>
      </c>
      <c r="E11" s="66">
        <f t="shared" si="0"/>
        <v>80543.199999999997</v>
      </c>
      <c r="F11" s="66">
        <f t="shared" si="0"/>
        <v>54423.099999999991</v>
      </c>
      <c r="G11" s="66">
        <f t="shared" si="0"/>
        <v>259362.19999999998</v>
      </c>
      <c r="H11" s="66">
        <f t="shared" si="0"/>
        <v>299941.50000000006</v>
      </c>
      <c r="I11" s="66">
        <f t="shared" si="0"/>
        <v>310241.90000000002</v>
      </c>
      <c r="J11" s="139">
        <f t="shared" si="0"/>
        <v>259176.09999999998</v>
      </c>
      <c r="K11" s="66">
        <f t="shared" ref="K11" si="4">K19+K118+K125+K132+K139+K146</f>
        <v>278452.90000000002</v>
      </c>
    </row>
    <row r="12" spans="1:11" ht="15.75" x14ac:dyDescent="0.25">
      <c r="A12" s="192"/>
      <c r="B12" s="194"/>
      <c r="C12" s="13" t="s">
        <v>29</v>
      </c>
      <c r="D12" s="108">
        <f t="shared" si="1"/>
        <v>0</v>
      </c>
      <c r="E12" s="66">
        <f t="shared" si="0"/>
        <v>0</v>
      </c>
      <c r="F12" s="66">
        <f t="shared" si="0"/>
        <v>0</v>
      </c>
      <c r="G12" s="66">
        <f t="shared" si="0"/>
        <v>0</v>
      </c>
      <c r="H12" s="66">
        <f t="shared" si="0"/>
        <v>0</v>
      </c>
      <c r="I12" s="66">
        <f t="shared" si="0"/>
        <v>0</v>
      </c>
      <c r="J12" s="139">
        <f t="shared" si="0"/>
        <v>0</v>
      </c>
      <c r="K12" s="66">
        <f t="shared" ref="K12" si="5">K20+K119+K126+K133+K140+K147</f>
        <v>0</v>
      </c>
    </row>
    <row r="13" spans="1:11" s="2" customFormat="1" ht="15.75" x14ac:dyDescent="0.25">
      <c r="A13" s="192"/>
      <c r="B13" s="194"/>
      <c r="C13" s="12" t="s">
        <v>7</v>
      </c>
      <c r="D13" s="108">
        <f t="shared" si="1"/>
        <v>0</v>
      </c>
      <c r="E13" s="66">
        <f t="shared" si="0"/>
        <v>0</v>
      </c>
      <c r="F13" s="66">
        <f t="shared" si="0"/>
        <v>0</v>
      </c>
      <c r="G13" s="66">
        <f t="shared" si="0"/>
        <v>0</v>
      </c>
      <c r="H13" s="66">
        <f t="shared" si="0"/>
        <v>0</v>
      </c>
      <c r="I13" s="66">
        <f t="shared" si="0"/>
        <v>0</v>
      </c>
      <c r="J13" s="139">
        <f t="shared" si="0"/>
        <v>0</v>
      </c>
      <c r="K13" s="66">
        <f t="shared" ref="K13" si="6">K21+K120+K127+K134+K141+K148</f>
        <v>0</v>
      </c>
    </row>
    <row r="14" spans="1:11" s="2" customFormat="1" ht="15.75" x14ac:dyDescent="0.25">
      <c r="A14" s="193"/>
      <c r="B14" s="195"/>
      <c r="C14" s="12" t="s">
        <v>11</v>
      </c>
      <c r="D14" s="108">
        <f t="shared" si="1"/>
        <v>0</v>
      </c>
      <c r="E14" s="66">
        <f t="shared" si="0"/>
        <v>0</v>
      </c>
      <c r="F14" s="66">
        <f t="shared" si="0"/>
        <v>0</v>
      </c>
      <c r="G14" s="66">
        <f t="shared" si="0"/>
        <v>0</v>
      </c>
      <c r="H14" s="66">
        <f t="shared" si="0"/>
        <v>0</v>
      </c>
      <c r="I14" s="66">
        <f t="shared" si="0"/>
        <v>0</v>
      </c>
      <c r="J14" s="139">
        <f t="shared" si="0"/>
        <v>0</v>
      </c>
      <c r="K14" s="66">
        <f t="shared" ref="K14" si="7">K22+K121+K128+K135+K142+K149</f>
        <v>0</v>
      </c>
    </row>
    <row r="15" spans="1:11" s="2" customFormat="1" ht="15.75" x14ac:dyDescent="0.25">
      <c r="A15" s="43" t="s">
        <v>0</v>
      </c>
      <c r="B15" s="22"/>
      <c r="C15" s="12"/>
      <c r="D15" s="28"/>
      <c r="E15" s="73"/>
      <c r="F15" s="73"/>
      <c r="G15" s="73"/>
      <c r="H15" s="73"/>
      <c r="I15" s="78"/>
      <c r="J15" s="140"/>
      <c r="K15" s="125"/>
    </row>
    <row r="16" spans="1:11" s="2" customFormat="1" ht="15.75" x14ac:dyDescent="0.25">
      <c r="A16" s="180" t="s">
        <v>12</v>
      </c>
      <c r="B16" s="183" t="s">
        <v>32</v>
      </c>
      <c r="C16" s="16" t="s">
        <v>8</v>
      </c>
      <c r="D16" s="108">
        <f>E16+F16+G16+H16+I16+J16+K16</f>
        <v>2414559.5</v>
      </c>
      <c r="E16" s="66">
        <f t="shared" ref="E16:K22" si="8">E24+E31</f>
        <v>230250.3</v>
      </c>
      <c r="F16" s="66">
        <f t="shared" si="8"/>
        <v>365058.7</v>
      </c>
      <c r="G16" s="66">
        <f t="shared" si="8"/>
        <v>561091.19999999995</v>
      </c>
      <c r="H16" s="66">
        <f t="shared" si="8"/>
        <v>366504.3</v>
      </c>
      <c r="I16" s="66">
        <f t="shared" si="8"/>
        <v>322057.7</v>
      </c>
      <c r="J16" s="139">
        <f t="shared" si="8"/>
        <v>274825.90000000002</v>
      </c>
      <c r="K16" s="66">
        <f t="shared" si="8"/>
        <v>294771.39999999997</v>
      </c>
    </row>
    <row r="17" spans="1:17" ht="15.75" x14ac:dyDescent="0.25">
      <c r="A17" s="190"/>
      <c r="B17" s="186"/>
      <c r="C17" s="11" t="s">
        <v>10</v>
      </c>
      <c r="D17" s="108">
        <f t="shared" ref="D17:D22" si="9">E17+F17+G17+H17+I17+J17+K17</f>
        <v>312805.99999999994</v>
      </c>
      <c r="E17" s="66">
        <f t="shared" si="8"/>
        <v>9315</v>
      </c>
      <c r="F17" s="66">
        <f t="shared" si="8"/>
        <v>100973.8</v>
      </c>
      <c r="G17" s="66">
        <f t="shared" si="8"/>
        <v>136776.79999999999</v>
      </c>
      <c r="H17" s="66">
        <f t="shared" si="8"/>
        <v>18041.7</v>
      </c>
      <c r="I17" s="66">
        <f t="shared" si="8"/>
        <v>16041.5</v>
      </c>
      <c r="J17" s="139">
        <f t="shared" si="8"/>
        <v>15828.6</v>
      </c>
      <c r="K17" s="66">
        <f t="shared" ref="K17" si="10">K25+K32</f>
        <v>15828.6</v>
      </c>
    </row>
    <row r="18" spans="1:17" ht="15.75" x14ac:dyDescent="0.25">
      <c r="A18" s="190"/>
      <c r="B18" s="186"/>
      <c r="C18" s="12" t="s">
        <v>5</v>
      </c>
      <c r="D18" s="108">
        <f t="shared" si="9"/>
        <v>817648.9</v>
      </c>
      <c r="E18" s="66">
        <f t="shared" si="8"/>
        <v>162534.80000000002</v>
      </c>
      <c r="F18" s="66">
        <f t="shared" si="8"/>
        <v>235710.1</v>
      </c>
      <c r="G18" s="66">
        <f t="shared" si="8"/>
        <v>203349.4</v>
      </c>
      <c r="H18" s="66">
        <f t="shared" si="8"/>
        <v>90725.2</v>
      </c>
      <c r="I18" s="66">
        <f t="shared" si="8"/>
        <v>39562.5</v>
      </c>
      <c r="J18" s="139">
        <f t="shared" si="8"/>
        <v>41743.299999999996</v>
      </c>
      <c r="K18" s="66">
        <f t="shared" ref="K18" si="11">K26+K33</f>
        <v>44023.6</v>
      </c>
    </row>
    <row r="19" spans="1:17" ht="15.75" x14ac:dyDescent="0.25">
      <c r="A19" s="190"/>
      <c r="B19" s="186"/>
      <c r="C19" s="12" t="s">
        <v>6</v>
      </c>
      <c r="D19" s="108">
        <f t="shared" si="9"/>
        <v>1284104.5999999999</v>
      </c>
      <c r="E19" s="66">
        <f t="shared" si="8"/>
        <v>58400.5</v>
      </c>
      <c r="F19" s="66">
        <f t="shared" si="8"/>
        <v>28374.799999999999</v>
      </c>
      <c r="G19" s="66">
        <f t="shared" si="8"/>
        <v>220965</v>
      </c>
      <c r="H19" s="66">
        <f t="shared" si="8"/>
        <v>257737.40000000002</v>
      </c>
      <c r="I19" s="66">
        <f t="shared" si="8"/>
        <v>266453.7</v>
      </c>
      <c r="J19" s="139">
        <f t="shared" si="8"/>
        <v>217254</v>
      </c>
      <c r="K19" s="66">
        <f t="shared" ref="K19" si="12">K27+K34</f>
        <v>234919.19999999998</v>
      </c>
    </row>
    <row r="20" spans="1:17" ht="15.75" x14ac:dyDescent="0.25">
      <c r="A20" s="190"/>
      <c r="B20" s="186"/>
      <c r="C20" s="13" t="s">
        <v>29</v>
      </c>
      <c r="D20" s="108">
        <f t="shared" si="9"/>
        <v>0</v>
      </c>
      <c r="E20" s="66">
        <f t="shared" si="8"/>
        <v>0</v>
      </c>
      <c r="F20" s="66">
        <f t="shared" si="8"/>
        <v>0</v>
      </c>
      <c r="G20" s="66">
        <f t="shared" si="8"/>
        <v>0</v>
      </c>
      <c r="H20" s="66">
        <f t="shared" si="8"/>
        <v>0</v>
      </c>
      <c r="I20" s="66">
        <f t="shared" si="8"/>
        <v>0</v>
      </c>
      <c r="J20" s="139">
        <f t="shared" si="8"/>
        <v>0</v>
      </c>
      <c r="K20" s="66">
        <f t="shared" ref="K20" si="13">K28+K35</f>
        <v>0</v>
      </c>
    </row>
    <row r="21" spans="1:17" ht="15.75" x14ac:dyDescent="0.25">
      <c r="A21" s="190"/>
      <c r="B21" s="186"/>
      <c r="C21" s="12" t="s">
        <v>7</v>
      </c>
      <c r="D21" s="108">
        <f t="shared" si="9"/>
        <v>0</v>
      </c>
      <c r="E21" s="66">
        <f t="shared" si="8"/>
        <v>0</v>
      </c>
      <c r="F21" s="66">
        <f t="shared" si="8"/>
        <v>0</v>
      </c>
      <c r="G21" s="66">
        <f t="shared" si="8"/>
        <v>0</v>
      </c>
      <c r="H21" s="66">
        <f t="shared" si="8"/>
        <v>0</v>
      </c>
      <c r="I21" s="66">
        <f t="shared" si="8"/>
        <v>0</v>
      </c>
      <c r="J21" s="139">
        <f t="shared" si="8"/>
        <v>0</v>
      </c>
      <c r="K21" s="66">
        <f t="shared" ref="K21" si="14">K29+K36</f>
        <v>0</v>
      </c>
    </row>
    <row r="22" spans="1:17" ht="15.75" x14ac:dyDescent="0.25">
      <c r="A22" s="191"/>
      <c r="B22" s="187"/>
      <c r="C22" s="12" t="s">
        <v>11</v>
      </c>
      <c r="D22" s="108">
        <f t="shared" si="9"/>
        <v>0</v>
      </c>
      <c r="E22" s="66">
        <f t="shared" si="8"/>
        <v>0</v>
      </c>
      <c r="F22" s="66">
        <f t="shared" si="8"/>
        <v>0</v>
      </c>
      <c r="G22" s="66">
        <f t="shared" si="8"/>
        <v>0</v>
      </c>
      <c r="H22" s="66">
        <f t="shared" si="8"/>
        <v>0</v>
      </c>
      <c r="I22" s="66">
        <f t="shared" si="8"/>
        <v>0</v>
      </c>
      <c r="J22" s="139">
        <f t="shared" si="8"/>
        <v>0</v>
      </c>
      <c r="K22" s="66">
        <f t="shared" ref="K22" si="15">K30+K37</f>
        <v>0</v>
      </c>
    </row>
    <row r="23" spans="1:17" ht="15.75" x14ac:dyDescent="0.2">
      <c r="A23" s="43" t="s">
        <v>0</v>
      </c>
      <c r="B23" s="54"/>
      <c r="C23" s="14"/>
      <c r="D23" s="109"/>
      <c r="E23" s="74"/>
      <c r="F23" s="74"/>
      <c r="G23" s="74"/>
      <c r="H23" s="74"/>
      <c r="I23" s="74"/>
      <c r="J23" s="94"/>
      <c r="K23" s="126"/>
    </row>
    <row r="24" spans="1:17" ht="15.75" x14ac:dyDescent="0.25">
      <c r="A24" s="178" t="s">
        <v>70</v>
      </c>
      <c r="B24" s="179" t="s">
        <v>33</v>
      </c>
      <c r="C24" s="16" t="s">
        <v>8</v>
      </c>
      <c r="D24" s="108">
        <f>E24+F24+G24+H24+I24+J24+K24</f>
        <v>432012.7</v>
      </c>
      <c r="E24" s="66">
        <f>SUM(E25:E30)</f>
        <v>52955.3</v>
      </c>
      <c r="F24" s="66">
        <f>SUM(F25:F30)</f>
        <v>60901.7</v>
      </c>
      <c r="G24" s="66">
        <f t="shared" ref="G24:K24" si="16">SUM(G25:G30)</f>
        <v>63499.9</v>
      </c>
      <c r="H24" s="66">
        <f t="shared" si="16"/>
        <v>65047.8</v>
      </c>
      <c r="I24" s="66">
        <f t="shared" si="16"/>
        <v>65923.399999999994</v>
      </c>
      <c r="J24" s="139">
        <f t="shared" si="16"/>
        <v>61127.399999999994</v>
      </c>
      <c r="K24" s="66">
        <f t="shared" si="16"/>
        <v>62557.2</v>
      </c>
    </row>
    <row r="25" spans="1:17" ht="15.75" x14ac:dyDescent="0.25">
      <c r="A25" s="178"/>
      <c r="B25" s="179"/>
      <c r="C25" s="11" t="s">
        <v>10</v>
      </c>
      <c r="D25" s="108">
        <f t="shared" ref="D25:D30" si="17">E25+F25+G25+H25+I25+J25+K25</f>
        <v>0</v>
      </c>
      <c r="E25" s="94">
        <v>0</v>
      </c>
      <c r="F25" s="74">
        <v>0</v>
      </c>
      <c r="G25" s="74">
        <v>0</v>
      </c>
      <c r="H25" s="74">
        <v>0</v>
      </c>
      <c r="I25" s="74">
        <v>0</v>
      </c>
      <c r="J25" s="94">
        <v>0</v>
      </c>
      <c r="K25" s="212">
        <v>0</v>
      </c>
    </row>
    <row r="26" spans="1:17" ht="15.75" x14ac:dyDescent="0.25">
      <c r="A26" s="178"/>
      <c r="B26" s="179"/>
      <c r="C26" s="12" t="s">
        <v>5</v>
      </c>
      <c r="D26" s="108">
        <f t="shared" si="17"/>
        <v>257715.3</v>
      </c>
      <c r="E26" s="94">
        <v>31853.7</v>
      </c>
      <c r="F26" s="20">
        <v>32723.1</v>
      </c>
      <c r="G26" s="74">
        <v>34790</v>
      </c>
      <c r="H26" s="74">
        <v>36928.1</v>
      </c>
      <c r="I26" s="74">
        <v>38414.9</v>
      </c>
      <c r="J26" s="94">
        <v>40362.6</v>
      </c>
      <c r="K26" s="143">
        <v>42642.9</v>
      </c>
    </row>
    <row r="27" spans="1:17" ht="18.75" x14ac:dyDescent="0.25">
      <c r="A27" s="178"/>
      <c r="B27" s="179"/>
      <c r="C27" s="12" t="s">
        <v>6</v>
      </c>
      <c r="D27" s="108">
        <f t="shared" si="17"/>
        <v>174297.39999999997</v>
      </c>
      <c r="E27" s="95">
        <v>21101.599999999999</v>
      </c>
      <c r="F27" s="20">
        <v>28178.6</v>
      </c>
      <c r="G27" s="86">
        <v>28709.9</v>
      </c>
      <c r="H27" s="86">
        <v>28119.7</v>
      </c>
      <c r="I27" s="86">
        <v>27508.5</v>
      </c>
      <c r="J27" s="95">
        <v>20764.8</v>
      </c>
      <c r="K27" s="142">
        <v>19914.3</v>
      </c>
      <c r="Q27" t="s">
        <v>141</v>
      </c>
    </row>
    <row r="28" spans="1:17" ht="15.75" x14ac:dyDescent="0.25">
      <c r="A28" s="178"/>
      <c r="B28" s="179"/>
      <c r="C28" s="13" t="s">
        <v>29</v>
      </c>
      <c r="D28" s="108">
        <f t="shared" si="17"/>
        <v>0</v>
      </c>
      <c r="E28" s="94">
        <v>0</v>
      </c>
      <c r="F28" s="20"/>
      <c r="G28" s="74"/>
      <c r="H28" s="74"/>
      <c r="I28" s="74"/>
      <c r="J28" s="94"/>
      <c r="K28" s="126"/>
    </row>
    <row r="29" spans="1:17" ht="15.75" x14ac:dyDescent="0.25">
      <c r="A29" s="178"/>
      <c r="B29" s="179"/>
      <c r="C29" s="12" t="s">
        <v>7</v>
      </c>
      <c r="D29" s="108">
        <f t="shared" si="17"/>
        <v>0</v>
      </c>
      <c r="E29" s="74"/>
      <c r="F29" s="74"/>
      <c r="G29" s="74"/>
      <c r="H29" s="74"/>
      <c r="I29" s="74"/>
      <c r="J29" s="94"/>
      <c r="K29" s="126"/>
    </row>
    <row r="30" spans="1:17" ht="15.75" x14ac:dyDescent="0.25">
      <c r="A30" s="178"/>
      <c r="B30" s="179"/>
      <c r="C30" s="12" t="s">
        <v>11</v>
      </c>
      <c r="D30" s="108">
        <f t="shared" si="17"/>
        <v>0</v>
      </c>
      <c r="E30" s="74"/>
      <c r="F30" s="74"/>
      <c r="G30" s="74"/>
      <c r="H30" s="74"/>
      <c r="I30" s="74"/>
      <c r="J30" s="94"/>
      <c r="K30" s="126"/>
    </row>
    <row r="31" spans="1:17" ht="15.75" x14ac:dyDescent="0.25">
      <c r="A31" s="178" t="s">
        <v>71</v>
      </c>
      <c r="B31" s="179" t="s">
        <v>34</v>
      </c>
      <c r="C31" s="16" t="s">
        <v>8</v>
      </c>
      <c r="D31" s="108">
        <f>E31+F31+G31+H31+I31+J31+K31</f>
        <v>1982546.7999999998</v>
      </c>
      <c r="E31" s="66">
        <f>E32+E33+E34</f>
        <v>177295</v>
      </c>
      <c r="F31" s="66">
        <f t="shared" ref="F31:K31" si="18">F32+F33+F34</f>
        <v>304157</v>
      </c>
      <c r="G31" s="66">
        <f t="shared" si="18"/>
        <v>497591.29999999993</v>
      </c>
      <c r="H31" s="66">
        <f t="shared" si="18"/>
        <v>301456.5</v>
      </c>
      <c r="I31" s="66">
        <f t="shared" si="18"/>
        <v>256134.30000000002</v>
      </c>
      <c r="J31" s="139">
        <f t="shared" si="18"/>
        <v>213698.5</v>
      </c>
      <c r="K31" s="66">
        <f t="shared" si="18"/>
        <v>232214.19999999998</v>
      </c>
    </row>
    <row r="32" spans="1:17" ht="15.75" x14ac:dyDescent="0.25">
      <c r="A32" s="178"/>
      <c r="B32" s="179"/>
      <c r="C32" s="11" t="s">
        <v>10</v>
      </c>
      <c r="D32" s="108">
        <f t="shared" ref="D32:D37" si="19">E32+F32+G32+H32+I32+J32+K32</f>
        <v>312805.99999999994</v>
      </c>
      <c r="E32" s="64">
        <f>E39+E46+E53+E60+E67+E88+E95+E102</f>
        <v>9315</v>
      </c>
      <c r="F32" s="64">
        <f>F39+F46+F53+F60+F67+F88+F95+F102</f>
        <v>100973.8</v>
      </c>
      <c r="G32" s="64">
        <f>G39+G46+G53+G60+G67+G88+G95+G102+G109</f>
        <v>136776.79999999999</v>
      </c>
      <c r="H32" s="64">
        <f t="shared" ref="H32:K32" si="20">H39+H46+H53+H60+H67+H88+H95+H102</f>
        <v>18041.7</v>
      </c>
      <c r="I32" s="64">
        <f t="shared" si="20"/>
        <v>16041.5</v>
      </c>
      <c r="J32" s="64">
        <f t="shared" si="20"/>
        <v>15828.6</v>
      </c>
      <c r="K32" s="65">
        <f t="shared" si="20"/>
        <v>15828.6</v>
      </c>
    </row>
    <row r="33" spans="1:11" ht="15.75" x14ac:dyDescent="0.25">
      <c r="A33" s="178"/>
      <c r="B33" s="179"/>
      <c r="C33" s="12" t="s">
        <v>5</v>
      </c>
      <c r="D33" s="108">
        <f t="shared" si="19"/>
        <v>559933.59999999986</v>
      </c>
      <c r="E33" s="94">
        <v>130681.1</v>
      </c>
      <c r="F33" s="20">
        <v>202987</v>
      </c>
      <c r="G33" s="65">
        <v>168559.4</v>
      </c>
      <c r="H33" s="65">
        <v>53797.1</v>
      </c>
      <c r="I33" s="74">
        <v>1147.5999999999999</v>
      </c>
      <c r="J33" s="94">
        <v>1380.7</v>
      </c>
      <c r="K33" s="143">
        <v>1380.7</v>
      </c>
    </row>
    <row r="34" spans="1:11" ht="15.75" x14ac:dyDescent="0.25">
      <c r="A34" s="178"/>
      <c r="B34" s="179"/>
      <c r="C34" s="12" t="s">
        <v>6</v>
      </c>
      <c r="D34" s="108">
        <f t="shared" si="19"/>
        <v>1109807.2</v>
      </c>
      <c r="E34" s="94">
        <v>37298.9</v>
      </c>
      <c r="F34" s="20">
        <v>196.2</v>
      </c>
      <c r="G34" s="65">
        <v>192255.1</v>
      </c>
      <c r="H34" s="65">
        <v>229617.7</v>
      </c>
      <c r="I34" s="74">
        <v>238945.2</v>
      </c>
      <c r="J34" s="94">
        <v>196489.2</v>
      </c>
      <c r="K34" s="127">
        <v>215004.9</v>
      </c>
    </row>
    <row r="35" spans="1:11" ht="15.75" x14ac:dyDescent="0.25">
      <c r="A35" s="178"/>
      <c r="B35" s="179"/>
      <c r="C35" s="13" t="s">
        <v>29</v>
      </c>
      <c r="D35" s="108">
        <f t="shared" si="19"/>
        <v>0</v>
      </c>
      <c r="E35" s="94">
        <v>0</v>
      </c>
      <c r="F35" s="20"/>
      <c r="G35" s="65"/>
      <c r="H35" s="65"/>
      <c r="I35" s="74"/>
      <c r="J35" s="94"/>
      <c r="K35" s="126"/>
    </row>
    <row r="36" spans="1:11" ht="15.75" x14ac:dyDescent="0.25">
      <c r="A36" s="178"/>
      <c r="B36" s="179"/>
      <c r="C36" s="12" t="s">
        <v>7</v>
      </c>
      <c r="D36" s="108">
        <f t="shared" si="19"/>
        <v>0</v>
      </c>
      <c r="E36" s="64"/>
      <c r="F36" s="65"/>
      <c r="G36" s="65"/>
      <c r="H36" s="65"/>
      <c r="I36" s="74"/>
      <c r="J36" s="94"/>
      <c r="K36" s="126"/>
    </row>
    <row r="37" spans="1:11" ht="15.75" x14ac:dyDescent="0.25">
      <c r="A37" s="178"/>
      <c r="B37" s="179"/>
      <c r="C37" s="12" t="s">
        <v>11</v>
      </c>
      <c r="D37" s="108">
        <f t="shared" si="19"/>
        <v>0</v>
      </c>
      <c r="E37" s="64"/>
      <c r="F37" s="65"/>
      <c r="G37" s="65"/>
      <c r="H37" s="65"/>
      <c r="I37" s="74"/>
      <c r="J37" s="94"/>
      <c r="K37" s="126"/>
    </row>
    <row r="38" spans="1:11" ht="15.75" x14ac:dyDescent="0.25">
      <c r="A38" s="180" t="s">
        <v>101</v>
      </c>
      <c r="B38" s="183" t="s">
        <v>102</v>
      </c>
      <c r="C38" s="16" t="s">
        <v>8</v>
      </c>
      <c r="D38" s="108">
        <f>E38+F38+G38+H38+I38+J38+K38</f>
        <v>2044.5</v>
      </c>
      <c r="E38" s="64">
        <f>E39+E40+E41</f>
        <v>1017.3</v>
      </c>
      <c r="F38" s="64">
        <f t="shared" ref="F38:G38" si="21">F39+F40+F41</f>
        <v>101.7</v>
      </c>
      <c r="G38" s="64">
        <f t="shared" si="21"/>
        <v>101.8</v>
      </c>
      <c r="H38" s="64">
        <f t="shared" ref="H38" si="22">H39+H40+H41</f>
        <v>521.5</v>
      </c>
      <c r="I38" s="64">
        <f t="shared" ref="I38" si="23">I39+I40+I41</f>
        <v>102.2</v>
      </c>
      <c r="J38" s="64">
        <f t="shared" ref="J38:K38" si="24">J39+J40+J41</f>
        <v>100</v>
      </c>
      <c r="K38" s="65">
        <f t="shared" si="24"/>
        <v>100</v>
      </c>
    </row>
    <row r="39" spans="1:11" ht="15.75" x14ac:dyDescent="0.25">
      <c r="A39" s="181"/>
      <c r="B39" s="184"/>
      <c r="C39" s="11" t="s">
        <v>10</v>
      </c>
      <c r="D39" s="108">
        <f t="shared" ref="D39:D44" si="25">E39+F39+G39+H39+I39+J39+K39</f>
        <v>0</v>
      </c>
      <c r="E39" s="64"/>
      <c r="F39" s="65"/>
      <c r="G39" s="65"/>
      <c r="H39" s="65"/>
      <c r="I39" s="74"/>
      <c r="J39" s="94"/>
      <c r="K39" s="126"/>
    </row>
    <row r="40" spans="1:11" ht="15.75" x14ac:dyDescent="0.25">
      <c r="A40" s="181"/>
      <c r="B40" s="184"/>
      <c r="C40" s="12" t="s">
        <v>5</v>
      </c>
      <c r="D40" s="108">
        <f t="shared" si="25"/>
        <v>2038.8</v>
      </c>
      <c r="E40" s="64">
        <v>1017.3</v>
      </c>
      <c r="F40" s="65">
        <v>100</v>
      </c>
      <c r="G40" s="65">
        <v>100</v>
      </c>
      <c r="H40" s="65">
        <v>521.5</v>
      </c>
      <c r="I40" s="74">
        <v>100</v>
      </c>
      <c r="J40" s="94">
        <v>100</v>
      </c>
      <c r="K40" s="143">
        <v>100</v>
      </c>
    </row>
    <row r="41" spans="1:11" ht="15.75" x14ac:dyDescent="0.25">
      <c r="A41" s="181"/>
      <c r="B41" s="184"/>
      <c r="C41" s="12" t="s">
        <v>6</v>
      </c>
      <c r="D41" s="108">
        <f t="shared" si="25"/>
        <v>5.7</v>
      </c>
      <c r="E41" s="64"/>
      <c r="F41" s="65">
        <v>1.7</v>
      </c>
      <c r="G41" s="65">
        <v>1.8</v>
      </c>
      <c r="H41" s="65"/>
      <c r="I41" s="74">
        <v>2.2000000000000002</v>
      </c>
      <c r="J41" s="94"/>
      <c r="K41" s="126"/>
    </row>
    <row r="42" spans="1:11" ht="15.75" x14ac:dyDescent="0.25">
      <c r="A42" s="181"/>
      <c r="B42" s="184"/>
      <c r="C42" s="13" t="s">
        <v>29</v>
      </c>
      <c r="D42" s="108">
        <f t="shared" si="25"/>
        <v>0</v>
      </c>
      <c r="E42" s="64"/>
      <c r="F42" s="65"/>
      <c r="G42" s="65"/>
      <c r="H42" s="65"/>
      <c r="I42" s="74"/>
      <c r="J42" s="94"/>
      <c r="K42" s="126"/>
    </row>
    <row r="43" spans="1:11" ht="15.75" x14ac:dyDescent="0.25">
      <c r="A43" s="181"/>
      <c r="B43" s="184"/>
      <c r="C43" s="12" t="s">
        <v>7</v>
      </c>
      <c r="D43" s="108">
        <f t="shared" si="25"/>
        <v>0</v>
      </c>
      <c r="E43" s="64"/>
      <c r="F43" s="65"/>
      <c r="G43" s="65"/>
      <c r="H43" s="65"/>
      <c r="I43" s="74"/>
      <c r="J43" s="94"/>
      <c r="K43" s="126"/>
    </row>
    <row r="44" spans="1:11" ht="13.9" customHeight="1" x14ac:dyDescent="0.25">
      <c r="A44" s="182"/>
      <c r="B44" s="170"/>
      <c r="C44" s="12" t="s">
        <v>11</v>
      </c>
      <c r="D44" s="108">
        <f t="shared" si="25"/>
        <v>0</v>
      </c>
      <c r="E44" s="64"/>
      <c r="F44" s="65"/>
      <c r="G44" s="65"/>
      <c r="H44" s="65"/>
      <c r="I44" s="74"/>
      <c r="J44" s="94"/>
      <c r="K44" s="126"/>
    </row>
    <row r="45" spans="1:11" ht="13.9" customHeight="1" x14ac:dyDescent="0.25">
      <c r="A45" s="185" t="s">
        <v>103</v>
      </c>
      <c r="B45" s="183" t="s">
        <v>104</v>
      </c>
      <c r="C45" s="16" t="s">
        <v>8</v>
      </c>
      <c r="D45" s="108">
        <f>E45+F45+G45+H45+I45+J45+K45</f>
        <v>43312.999999999993</v>
      </c>
      <c r="E45" s="64">
        <f>E46+E47+E48</f>
        <v>2497.1</v>
      </c>
      <c r="F45" s="64">
        <f t="shared" ref="F45" si="26">F46+F47+F48</f>
        <v>6273.3</v>
      </c>
      <c r="G45" s="64">
        <f>G46+G47+G48</f>
        <v>6817.9</v>
      </c>
      <c r="H45" s="64">
        <f t="shared" ref="H45" si="27">H46+H47+H48</f>
        <v>6853.7999999999993</v>
      </c>
      <c r="I45" s="64">
        <f t="shared" ref="I45" si="28">I46+I47+I48</f>
        <v>6963.5</v>
      </c>
      <c r="J45" s="64">
        <f t="shared" ref="J45:K45" si="29">J46+J47+J48</f>
        <v>6953.7</v>
      </c>
      <c r="K45" s="65">
        <f t="shared" si="29"/>
        <v>6953.7</v>
      </c>
    </row>
    <row r="46" spans="1:11" ht="13.9" customHeight="1" x14ac:dyDescent="0.25">
      <c r="A46" s="181"/>
      <c r="B46" s="186"/>
      <c r="C46" s="11" t="s">
        <v>10</v>
      </c>
      <c r="D46" s="108">
        <f t="shared" ref="D46:D51" si="30">E46+F46+G46+H46+I46+J46+K46</f>
        <v>35450</v>
      </c>
      <c r="E46" s="64">
        <v>1096</v>
      </c>
      <c r="F46" s="65">
        <v>5346.5</v>
      </c>
      <c r="G46" s="65">
        <v>5889.7</v>
      </c>
      <c r="H46" s="65">
        <v>5885.9</v>
      </c>
      <c r="I46" s="74">
        <v>5885.9</v>
      </c>
      <c r="J46" s="94">
        <v>5673</v>
      </c>
      <c r="K46" s="143">
        <v>5673</v>
      </c>
    </row>
    <row r="47" spans="1:11" ht="13.9" customHeight="1" x14ac:dyDescent="0.25">
      <c r="A47" s="181"/>
      <c r="B47" s="186"/>
      <c r="C47" s="12" t="s">
        <v>5</v>
      </c>
      <c r="D47" s="108">
        <f t="shared" si="30"/>
        <v>7820.9</v>
      </c>
      <c r="E47" s="64">
        <v>1378.6</v>
      </c>
      <c r="F47" s="65">
        <v>926.8</v>
      </c>
      <c r="G47" s="65">
        <v>918.3</v>
      </c>
      <c r="H47" s="65">
        <v>958.2</v>
      </c>
      <c r="I47" s="74">
        <v>1077.5999999999999</v>
      </c>
      <c r="J47" s="94">
        <v>1280.7</v>
      </c>
      <c r="K47" s="143">
        <v>1280.7</v>
      </c>
    </row>
    <row r="48" spans="1:11" ht="13.9" customHeight="1" x14ac:dyDescent="0.25">
      <c r="A48" s="181"/>
      <c r="B48" s="186"/>
      <c r="C48" s="12" t="s">
        <v>6</v>
      </c>
      <c r="D48" s="108">
        <f t="shared" si="30"/>
        <v>42.099999999999994</v>
      </c>
      <c r="E48" s="64">
        <v>22.5</v>
      </c>
      <c r="F48" s="65">
        <v>0</v>
      </c>
      <c r="G48" s="65">
        <v>9.9</v>
      </c>
      <c r="H48" s="65">
        <v>9.6999999999999993</v>
      </c>
      <c r="I48" s="74"/>
      <c r="J48" s="94"/>
      <c r="K48" s="126"/>
    </row>
    <row r="49" spans="1:11" ht="13.9" customHeight="1" x14ac:dyDescent="0.25">
      <c r="A49" s="181"/>
      <c r="B49" s="186"/>
      <c r="C49" s="13" t="s">
        <v>29</v>
      </c>
      <c r="D49" s="108">
        <f t="shared" si="30"/>
        <v>0</v>
      </c>
      <c r="E49" s="64"/>
      <c r="F49" s="65"/>
      <c r="G49" s="65"/>
      <c r="H49" s="65"/>
      <c r="I49" s="74"/>
      <c r="J49" s="94"/>
      <c r="K49" s="126"/>
    </row>
    <row r="50" spans="1:11" ht="13.9" customHeight="1" x14ac:dyDescent="0.25">
      <c r="A50" s="181"/>
      <c r="B50" s="186"/>
      <c r="C50" s="12" t="s">
        <v>7</v>
      </c>
      <c r="D50" s="108">
        <f t="shared" si="30"/>
        <v>0</v>
      </c>
      <c r="E50" s="64"/>
      <c r="F50" s="65"/>
      <c r="G50" s="65"/>
      <c r="H50" s="65"/>
      <c r="I50" s="74"/>
      <c r="J50" s="94"/>
      <c r="K50" s="126"/>
    </row>
    <row r="51" spans="1:11" ht="13.9" customHeight="1" x14ac:dyDescent="0.25">
      <c r="A51" s="182"/>
      <c r="B51" s="187"/>
      <c r="C51" s="12" t="s">
        <v>11</v>
      </c>
      <c r="D51" s="108">
        <f t="shared" si="30"/>
        <v>0</v>
      </c>
      <c r="E51" s="64"/>
      <c r="F51" s="65"/>
      <c r="G51" s="65"/>
      <c r="H51" s="65"/>
      <c r="I51" s="74"/>
      <c r="J51" s="94"/>
      <c r="K51" s="126"/>
    </row>
    <row r="52" spans="1:11" ht="13.9" customHeight="1" x14ac:dyDescent="0.25">
      <c r="A52" s="185" t="s">
        <v>106</v>
      </c>
      <c r="B52" s="183" t="s">
        <v>105</v>
      </c>
      <c r="C52" s="16" t="s">
        <v>8</v>
      </c>
      <c r="D52" s="108">
        <f>E52+F52+G52+H52+I52+J52+K52</f>
        <v>64100.7</v>
      </c>
      <c r="E52" s="64">
        <f>E53+E54+E55</f>
        <v>3385.2</v>
      </c>
      <c r="F52" s="64">
        <f t="shared" ref="F52:G52" si="31">F53+F54+F55</f>
        <v>10077.5</v>
      </c>
      <c r="G52" s="64">
        <f t="shared" si="31"/>
        <v>10077.5</v>
      </c>
      <c r="H52" s="64">
        <f t="shared" ref="H52" si="32">H53+H54+H55</f>
        <v>10093.700000000001</v>
      </c>
      <c r="I52" s="64">
        <f t="shared" ref="I52" si="33">I53+I54+I55</f>
        <v>10155.6</v>
      </c>
      <c r="J52" s="64">
        <f t="shared" ref="J52:K52" si="34">J53+J54+J55</f>
        <v>10155.6</v>
      </c>
      <c r="K52" s="65">
        <f t="shared" si="34"/>
        <v>10155.6</v>
      </c>
    </row>
    <row r="53" spans="1:11" ht="13.9" customHeight="1" x14ac:dyDescent="0.25">
      <c r="A53" s="181"/>
      <c r="B53" s="184"/>
      <c r="C53" s="11" t="s">
        <v>10</v>
      </c>
      <c r="D53" s="108">
        <f t="shared" ref="D53:D57" si="35">E53+F53+G53+H53+I53+J53+K53</f>
        <v>64100.7</v>
      </c>
      <c r="E53" s="64">
        <v>3385.2</v>
      </c>
      <c r="F53" s="65">
        <v>10077.5</v>
      </c>
      <c r="G53" s="65">
        <v>10077.5</v>
      </c>
      <c r="H53" s="65">
        <v>10093.700000000001</v>
      </c>
      <c r="I53" s="74">
        <v>10155.6</v>
      </c>
      <c r="J53" s="94">
        <v>10155.6</v>
      </c>
      <c r="K53" s="143">
        <v>10155.6</v>
      </c>
    </row>
    <row r="54" spans="1:11" ht="13.9" customHeight="1" x14ac:dyDescent="0.25">
      <c r="A54" s="181"/>
      <c r="B54" s="184"/>
      <c r="C54" s="12" t="s">
        <v>5</v>
      </c>
      <c r="D54" s="108">
        <f t="shared" si="35"/>
        <v>0</v>
      </c>
      <c r="E54" s="64"/>
      <c r="F54" s="65"/>
      <c r="G54" s="65"/>
      <c r="H54" s="65"/>
      <c r="I54" s="74"/>
      <c r="J54" s="94"/>
      <c r="K54" s="126"/>
    </row>
    <row r="55" spans="1:11" ht="13.9" customHeight="1" x14ac:dyDescent="0.25">
      <c r="A55" s="181"/>
      <c r="B55" s="184"/>
      <c r="C55" s="12" t="s">
        <v>6</v>
      </c>
      <c r="D55" s="108">
        <f t="shared" si="35"/>
        <v>0</v>
      </c>
      <c r="E55" s="64"/>
      <c r="F55" s="65"/>
      <c r="G55" s="65"/>
      <c r="H55" s="65"/>
      <c r="I55" s="74"/>
      <c r="J55" s="94"/>
      <c r="K55" s="126"/>
    </row>
    <row r="56" spans="1:11" ht="13.9" customHeight="1" x14ac:dyDescent="0.25">
      <c r="A56" s="181"/>
      <c r="B56" s="184"/>
      <c r="C56" s="13" t="s">
        <v>29</v>
      </c>
      <c r="D56" s="108">
        <f t="shared" si="35"/>
        <v>0</v>
      </c>
      <c r="E56" s="64"/>
      <c r="F56" s="65"/>
      <c r="G56" s="65"/>
      <c r="H56" s="65"/>
      <c r="I56" s="74"/>
      <c r="J56" s="94"/>
      <c r="K56" s="126"/>
    </row>
    <row r="57" spans="1:11" ht="13.9" customHeight="1" x14ac:dyDescent="0.25">
      <c r="A57" s="181"/>
      <c r="B57" s="184"/>
      <c r="C57" s="12" t="s">
        <v>7</v>
      </c>
      <c r="D57" s="108">
        <f t="shared" si="35"/>
        <v>0</v>
      </c>
      <c r="E57" s="64"/>
      <c r="F57" s="65"/>
      <c r="G57" s="65"/>
      <c r="H57" s="65"/>
      <c r="I57" s="74"/>
      <c r="J57" s="94"/>
      <c r="K57" s="126"/>
    </row>
    <row r="58" spans="1:11" ht="29.25" customHeight="1" x14ac:dyDescent="0.25">
      <c r="A58" s="182"/>
      <c r="B58" s="170"/>
      <c r="C58" s="12" t="s">
        <v>11</v>
      </c>
      <c r="D58" s="108">
        <f>E58+F58+G58+H58+I58+J58+K58</f>
        <v>0</v>
      </c>
      <c r="E58" s="64"/>
      <c r="F58" s="65"/>
      <c r="G58" s="65"/>
      <c r="H58" s="65"/>
      <c r="I58" s="74"/>
      <c r="J58" s="94"/>
      <c r="K58" s="126"/>
    </row>
    <row r="59" spans="1:11" ht="12.75" customHeight="1" x14ac:dyDescent="0.25">
      <c r="A59" s="185" t="s">
        <v>108</v>
      </c>
      <c r="B59" s="183" t="s">
        <v>107</v>
      </c>
      <c r="C59" s="16" t="s">
        <v>8</v>
      </c>
      <c r="D59" s="108">
        <f t="shared" ref="D59:D65" si="36">E59+F59+G59+H59+I59+J59+K59</f>
        <v>9764.2000000000007</v>
      </c>
      <c r="E59" s="64">
        <f>E60+E61+E62</f>
        <v>2441.6</v>
      </c>
      <c r="F59" s="64">
        <f t="shared" ref="F59:G59" si="37">F60+F61+F62</f>
        <v>2654.2</v>
      </c>
      <c r="G59" s="64">
        <f t="shared" si="37"/>
        <v>623.6</v>
      </c>
      <c r="H59" s="64">
        <f t="shared" ref="H59" si="38">H60+H61+H62</f>
        <v>4044.8</v>
      </c>
      <c r="I59" s="64">
        <f t="shared" ref="I59" si="39">I60+I61+I62</f>
        <v>0</v>
      </c>
      <c r="J59" s="64">
        <f t="shared" ref="J59:K59" si="40">J60+J61+J62</f>
        <v>0</v>
      </c>
      <c r="K59" s="65">
        <f t="shared" si="40"/>
        <v>0</v>
      </c>
    </row>
    <row r="60" spans="1:11" ht="12.6" customHeight="1" x14ac:dyDescent="0.25">
      <c r="A60" s="181"/>
      <c r="B60" s="186"/>
      <c r="C60" s="11" t="s">
        <v>10</v>
      </c>
      <c r="D60" s="108">
        <f t="shared" si="36"/>
        <v>0</v>
      </c>
      <c r="E60" s="64"/>
      <c r="F60" s="65"/>
      <c r="G60" s="65"/>
      <c r="H60" s="65"/>
      <c r="I60" s="74"/>
      <c r="J60" s="94"/>
      <c r="K60" s="126"/>
    </row>
    <row r="61" spans="1:11" ht="13.15" customHeight="1" x14ac:dyDescent="0.25">
      <c r="A61" s="181"/>
      <c r="B61" s="186"/>
      <c r="C61" s="12" t="s">
        <v>5</v>
      </c>
      <c r="D61" s="108">
        <f t="shared" si="36"/>
        <v>9022.6</v>
      </c>
      <c r="E61" s="64">
        <v>1700</v>
      </c>
      <c r="F61" s="65">
        <v>2654.2</v>
      </c>
      <c r="G61" s="65">
        <v>623.6</v>
      </c>
      <c r="H61" s="65">
        <v>4044.8</v>
      </c>
      <c r="I61" s="74"/>
      <c r="J61" s="94"/>
      <c r="K61" s="126"/>
    </row>
    <row r="62" spans="1:11" ht="12" customHeight="1" x14ac:dyDescent="0.25">
      <c r="A62" s="181"/>
      <c r="B62" s="186"/>
      <c r="C62" s="12" t="s">
        <v>6</v>
      </c>
      <c r="D62" s="108">
        <f t="shared" si="36"/>
        <v>741.6</v>
      </c>
      <c r="E62" s="64">
        <v>741.6</v>
      </c>
      <c r="F62" s="65"/>
      <c r="G62" s="65"/>
      <c r="H62" s="65"/>
      <c r="I62" s="74"/>
      <c r="J62" s="94"/>
      <c r="K62" s="126"/>
    </row>
    <row r="63" spans="1:11" ht="13.9" customHeight="1" x14ac:dyDescent="0.25">
      <c r="A63" s="181"/>
      <c r="B63" s="186"/>
      <c r="C63" s="13" t="s">
        <v>29</v>
      </c>
      <c r="D63" s="108">
        <f t="shared" si="36"/>
        <v>0</v>
      </c>
      <c r="E63" s="64"/>
      <c r="F63" s="65"/>
      <c r="G63" s="65"/>
      <c r="H63" s="65"/>
      <c r="I63" s="74"/>
      <c r="J63" s="94"/>
      <c r="K63" s="126"/>
    </row>
    <row r="64" spans="1:11" ht="14.45" customHeight="1" x14ac:dyDescent="0.25">
      <c r="A64" s="181"/>
      <c r="B64" s="186"/>
      <c r="C64" s="12" t="s">
        <v>7</v>
      </c>
      <c r="D64" s="108">
        <f t="shared" si="36"/>
        <v>0</v>
      </c>
      <c r="E64" s="64"/>
      <c r="F64" s="65"/>
      <c r="G64" s="65"/>
      <c r="H64" s="65"/>
      <c r="I64" s="74"/>
      <c r="J64" s="94"/>
      <c r="K64" s="126"/>
    </row>
    <row r="65" spans="1:11" ht="16.899999999999999" customHeight="1" x14ac:dyDescent="0.25">
      <c r="A65" s="182"/>
      <c r="B65" s="187"/>
      <c r="C65" s="12" t="s">
        <v>11</v>
      </c>
      <c r="D65" s="108">
        <f t="shared" si="36"/>
        <v>0</v>
      </c>
      <c r="E65" s="64"/>
      <c r="F65" s="65"/>
      <c r="G65" s="65"/>
      <c r="H65" s="65"/>
      <c r="I65" s="74"/>
      <c r="J65" s="94"/>
      <c r="K65" s="126"/>
    </row>
    <row r="66" spans="1:11" ht="11.45" customHeight="1" x14ac:dyDescent="0.25">
      <c r="A66" s="185" t="s">
        <v>110</v>
      </c>
      <c r="B66" s="183" t="s">
        <v>109</v>
      </c>
      <c r="C66" s="16" t="s">
        <v>8</v>
      </c>
      <c r="D66" s="108">
        <f>E66+F66+G66+H66+I66+J66+K66</f>
        <v>306983.5</v>
      </c>
      <c r="E66" s="64">
        <f>E67+E68+E69</f>
        <v>1117.4999999999998</v>
      </c>
      <c r="F66" s="64">
        <f>F67+F68+F69</f>
        <v>95042.5</v>
      </c>
      <c r="G66" s="64">
        <f>G67+G68+G69</f>
        <v>210823.5</v>
      </c>
      <c r="H66" s="64">
        <f t="shared" ref="H66:K66" si="41">H67+H68+H69</f>
        <v>0</v>
      </c>
      <c r="I66" s="64">
        <f t="shared" si="41"/>
        <v>0</v>
      </c>
      <c r="J66" s="64">
        <f t="shared" si="41"/>
        <v>0</v>
      </c>
      <c r="K66" s="65">
        <f t="shared" si="41"/>
        <v>0</v>
      </c>
    </row>
    <row r="67" spans="1:11" ht="16.899999999999999" customHeight="1" x14ac:dyDescent="0.25">
      <c r="A67" s="181"/>
      <c r="B67" s="184"/>
      <c r="C67" s="11" t="s">
        <v>10</v>
      </c>
      <c r="D67" s="108">
        <f t="shared" ref="D67:D72" si="42">E67+F67+G67+H67+I67+J67+K67</f>
        <v>205175.3</v>
      </c>
      <c r="E67" s="64">
        <v>1094.8</v>
      </c>
      <c r="F67" s="65">
        <v>83688.2</v>
      </c>
      <c r="G67" s="65">
        <v>120392.3</v>
      </c>
      <c r="H67" s="65"/>
      <c r="I67" s="74"/>
      <c r="J67" s="94"/>
      <c r="K67" s="126"/>
    </row>
    <row r="68" spans="1:11" ht="13.9" customHeight="1" x14ac:dyDescent="0.25">
      <c r="A68" s="181"/>
      <c r="B68" s="184"/>
      <c r="C68" s="12" t="s">
        <v>5</v>
      </c>
      <c r="D68" s="108">
        <f t="shared" si="42"/>
        <v>101653.2</v>
      </c>
      <c r="E68" s="64">
        <v>21.6</v>
      </c>
      <c r="F68" s="65">
        <v>11242.1</v>
      </c>
      <c r="G68" s="65">
        <v>90389.5</v>
      </c>
      <c r="H68" s="65"/>
      <c r="I68" s="74"/>
      <c r="J68" s="94"/>
      <c r="K68" s="126"/>
    </row>
    <row r="69" spans="1:11" ht="13.15" customHeight="1" x14ac:dyDescent="0.25">
      <c r="A69" s="181"/>
      <c r="B69" s="184"/>
      <c r="C69" s="12" t="s">
        <v>6</v>
      </c>
      <c r="D69" s="108">
        <f t="shared" si="42"/>
        <v>155</v>
      </c>
      <c r="E69" s="64">
        <v>1.1000000000000001</v>
      </c>
      <c r="F69" s="65">
        <v>112.2</v>
      </c>
      <c r="G69" s="65">
        <v>41.7</v>
      </c>
      <c r="H69" s="65"/>
      <c r="I69" s="74"/>
      <c r="J69" s="94"/>
      <c r="K69" s="126"/>
    </row>
    <row r="70" spans="1:11" ht="13.9" customHeight="1" x14ac:dyDescent="0.25">
      <c r="A70" s="181"/>
      <c r="B70" s="184"/>
      <c r="C70" s="13" t="s">
        <v>29</v>
      </c>
      <c r="D70" s="108">
        <f t="shared" si="42"/>
        <v>0</v>
      </c>
      <c r="E70" s="64"/>
      <c r="F70" s="65"/>
      <c r="G70" s="65"/>
      <c r="H70" s="65"/>
      <c r="I70" s="74"/>
      <c r="J70" s="94"/>
      <c r="K70" s="126"/>
    </row>
    <row r="71" spans="1:11" ht="13.15" customHeight="1" x14ac:dyDescent="0.25">
      <c r="A71" s="181"/>
      <c r="B71" s="184"/>
      <c r="C71" s="12" t="s">
        <v>7</v>
      </c>
      <c r="D71" s="108">
        <f t="shared" si="42"/>
        <v>0</v>
      </c>
      <c r="E71" s="64"/>
      <c r="F71" s="65"/>
      <c r="G71" s="65"/>
      <c r="H71" s="65"/>
      <c r="I71" s="74"/>
      <c r="J71" s="94"/>
      <c r="K71" s="126"/>
    </row>
    <row r="72" spans="1:11" ht="11.45" customHeight="1" x14ac:dyDescent="0.25">
      <c r="A72" s="182"/>
      <c r="B72" s="170"/>
      <c r="C72" s="12" t="s">
        <v>11</v>
      </c>
      <c r="D72" s="108">
        <f t="shared" si="42"/>
        <v>0</v>
      </c>
      <c r="E72" s="64"/>
      <c r="F72" s="65"/>
      <c r="G72" s="65"/>
      <c r="H72" s="65"/>
      <c r="I72" s="74"/>
      <c r="J72" s="94"/>
      <c r="K72" s="126"/>
    </row>
    <row r="73" spans="1:11" ht="15.75" customHeight="1" x14ac:dyDescent="0.25">
      <c r="A73" s="197" t="s">
        <v>0</v>
      </c>
      <c r="B73" s="200" t="s">
        <v>129</v>
      </c>
      <c r="C73" s="16" t="s">
        <v>8</v>
      </c>
      <c r="D73" s="108">
        <f>E73+F73+G73+H73+I73+J73+K73</f>
        <v>301836.59999999998</v>
      </c>
      <c r="E73" s="64"/>
      <c r="F73" s="64">
        <v>91013.1</v>
      </c>
      <c r="G73" s="64">
        <v>210823.5</v>
      </c>
      <c r="H73" s="64"/>
      <c r="I73" s="94"/>
      <c r="J73" s="94"/>
      <c r="K73" s="126"/>
    </row>
    <row r="74" spans="1:11" ht="17.25" customHeight="1" x14ac:dyDescent="0.25">
      <c r="A74" s="198"/>
      <c r="B74" s="201"/>
      <c r="C74" s="11" t="s">
        <v>10</v>
      </c>
      <c r="D74" s="108">
        <f t="shared" ref="D74:D79" si="43">E74+F74+G74+H74+I74+J74+K74</f>
        <v>200163.3</v>
      </c>
      <c r="E74" s="64"/>
      <c r="F74" s="64">
        <v>79771</v>
      </c>
      <c r="G74" s="64">
        <v>120392.3</v>
      </c>
      <c r="H74" s="64"/>
      <c r="I74" s="94"/>
      <c r="J74" s="94"/>
      <c r="K74" s="126"/>
    </row>
    <row r="75" spans="1:11" ht="11.45" customHeight="1" x14ac:dyDescent="0.25">
      <c r="A75" s="198"/>
      <c r="B75" s="201"/>
      <c r="C75" s="12" t="s">
        <v>5</v>
      </c>
      <c r="D75" s="108">
        <f t="shared" si="43"/>
        <v>101537.5</v>
      </c>
      <c r="E75" s="64"/>
      <c r="F75" s="64">
        <v>11148</v>
      </c>
      <c r="G75" s="64">
        <v>90389.5</v>
      </c>
      <c r="H75" s="64"/>
      <c r="I75" s="94"/>
      <c r="J75" s="94"/>
      <c r="K75" s="126"/>
    </row>
    <row r="76" spans="1:11" ht="11.45" customHeight="1" x14ac:dyDescent="0.25">
      <c r="A76" s="198"/>
      <c r="B76" s="201"/>
      <c r="C76" s="12" t="s">
        <v>6</v>
      </c>
      <c r="D76" s="108">
        <f t="shared" si="43"/>
        <v>135.80000000000001</v>
      </c>
      <c r="E76" s="64"/>
      <c r="F76" s="64">
        <v>94.1</v>
      </c>
      <c r="G76" s="64">
        <v>41.7</v>
      </c>
      <c r="H76" s="64"/>
      <c r="I76" s="94"/>
      <c r="J76" s="94"/>
      <c r="K76" s="126"/>
    </row>
    <row r="77" spans="1:11" ht="17.25" customHeight="1" x14ac:dyDescent="0.25">
      <c r="A77" s="198"/>
      <c r="B77" s="201"/>
      <c r="C77" s="13" t="s">
        <v>29</v>
      </c>
      <c r="D77" s="108">
        <f t="shared" si="43"/>
        <v>0</v>
      </c>
      <c r="E77" s="64"/>
      <c r="F77" s="64"/>
      <c r="G77" s="64"/>
      <c r="H77" s="64"/>
      <c r="I77" s="94"/>
      <c r="J77" s="94"/>
      <c r="K77" s="126"/>
    </row>
    <row r="78" spans="1:11" ht="11.45" customHeight="1" x14ac:dyDescent="0.25">
      <c r="A78" s="198"/>
      <c r="B78" s="201"/>
      <c r="C78" s="12" t="s">
        <v>7</v>
      </c>
      <c r="D78" s="108">
        <f t="shared" si="43"/>
        <v>0</v>
      </c>
      <c r="E78" s="64"/>
      <c r="F78" s="64"/>
      <c r="G78" s="64"/>
      <c r="H78" s="64"/>
      <c r="I78" s="94"/>
      <c r="J78" s="94"/>
      <c r="K78" s="126"/>
    </row>
    <row r="79" spans="1:11" ht="60" customHeight="1" x14ac:dyDescent="0.25">
      <c r="A79" s="199"/>
      <c r="B79" s="202"/>
      <c r="C79" s="14" t="s">
        <v>11</v>
      </c>
      <c r="D79" s="108">
        <f t="shared" si="43"/>
        <v>0</v>
      </c>
      <c r="E79" s="64"/>
      <c r="F79" s="64"/>
      <c r="G79" s="64"/>
      <c r="H79" s="64"/>
      <c r="I79" s="94"/>
      <c r="J79" s="94"/>
      <c r="K79" s="126"/>
    </row>
    <row r="80" spans="1:11" ht="15.75" customHeight="1" x14ac:dyDescent="0.25">
      <c r="A80" s="197" t="s">
        <v>0</v>
      </c>
      <c r="B80" s="200" t="s">
        <v>128</v>
      </c>
      <c r="C80" s="16" t="s">
        <v>8</v>
      </c>
      <c r="D80" s="108">
        <f>E80+F80+G80+H80+I80+J80+K80</f>
        <v>4029.4</v>
      </c>
      <c r="E80" s="64"/>
      <c r="F80" s="64">
        <v>4029.4</v>
      </c>
      <c r="G80" s="64"/>
      <c r="H80" s="64"/>
      <c r="I80" s="94"/>
      <c r="J80" s="94"/>
      <c r="K80" s="126"/>
    </row>
    <row r="81" spans="1:11" ht="15" customHeight="1" x14ac:dyDescent="0.25">
      <c r="A81" s="198"/>
      <c r="B81" s="201"/>
      <c r="C81" s="11" t="s">
        <v>10</v>
      </c>
      <c r="D81" s="108">
        <f t="shared" ref="D81:D86" si="44">E81+F81+G81+H81+I81+J81+K81</f>
        <v>3917.2</v>
      </c>
      <c r="E81" s="64"/>
      <c r="F81" s="64">
        <v>3917.2</v>
      </c>
      <c r="G81" s="64"/>
      <c r="H81" s="64"/>
      <c r="I81" s="94"/>
      <c r="J81" s="94"/>
      <c r="K81" s="126"/>
    </row>
    <row r="82" spans="1:11" ht="11.45" customHeight="1" x14ac:dyDescent="0.25">
      <c r="A82" s="198"/>
      <c r="B82" s="201"/>
      <c r="C82" s="12" t="s">
        <v>5</v>
      </c>
      <c r="D82" s="108">
        <f t="shared" si="44"/>
        <v>94.1</v>
      </c>
      <c r="E82" s="64"/>
      <c r="F82" s="64">
        <v>94.1</v>
      </c>
      <c r="G82" s="64"/>
      <c r="H82" s="64"/>
      <c r="I82" s="94"/>
      <c r="J82" s="94"/>
      <c r="K82" s="126"/>
    </row>
    <row r="83" spans="1:11" ht="11.45" customHeight="1" x14ac:dyDescent="0.25">
      <c r="A83" s="198"/>
      <c r="B83" s="201"/>
      <c r="C83" s="12" t="s">
        <v>6</v>
      </c>
      <c r="D83" s="108">
        <f t="shared" si="44"/>
        <v>18.100000000000001</v>
      </c>
      <c r="E83" s="64"/>
      <c r="F83" s="64">
        <v>18.100000000000001</v>
      </c>
      <c r="G83" s="64"/>
      <c r="H83" s="64"/>
      <c r="I83" s="94"/>
      <c r="J83" s="94"/>
      <c r="K83" s="126"/>
    </row>
    <row r="84" spans="1:11" ht="15.75" customHeight="1" x14ac:dyDescent="0.25">
      <c r="A84" s="198"/>
      <c r="B84" s="201"/>
      <c r="C84" s="13" t="s">
        <v>29</v>
      </c>
      <c r="D84" s="108">
        <f t="shared" si="44"/>
        <v>0</v>
      </c>
      <c r="E84" s="64"/>
      <c r="F84" s="64"/>
      <c r="G84" s="64"/>
      <c r="H84" s="64"/>
      <c r="I84" s="94"/>
      <c r="J84" s="94"/>
      <c r="K84" s="126"/>
    </row>
    <row r="85" spans="1:11" ht="11.45" customHeight="1" x14ac:dyDescent="0.25">
      <c r="A85" s="198"/>
      <c r="B85" s="201"/>
      <c r="C85" s="12" t="s">
        <v>7</v>
      </c>
      <c r="D85" s="108">
        <f t="shared" si="44"/>
        <v>0</v>
      </c>
      <c r="E85" s="64"/>
      <c r="F85" s="64"/>
      <c r="G85" s="64"/>
      <c r="H85" s="64"/>
      <c r="I85" s="94"/>
      <c r="J85" s="94"/>
      <c r="K85" s="126"/>
    </row>
    <row r="86" spans="1:11" ht="15" customHeight="1" x14ac:dyDescent="0.25">
      <c r="A86" s="199"/>
      <c r="B86" s="202"/>
      <c r="C86" s="12" t="s">
        <v>11</v>
      </c>
      <c r="D86" s="108">
        <f t="shared" si="44"/>
        <v>0</v>
      </c>
      <c r="E86" s="64"/>
      <c r="F86" s="64"/>
      <c r="G86" s="64"/>
      <c r="H86" s="64"/>
      <c r="I86" s="94"/>
      <c r="J86" s="94"/>
      <c r="K86" s="126"/>
    </row>
    <row r="87" spans="1:11" ht="13.15" customHeight="1" x14ac:dyDescent="0.25">
      <c r="A87" s="185" t="s">
        <v>112</v>
      </c>
      <c r="B87" s="183" t="s">
        <v>111</v>
      </c>
      <c r="C87" s="16" t="s">
        <v>8</v>
      </c>
      <c r="D87" s="108">
        <f>E87+F87+G87+H87+I87+J87+K87</f>
        <v>3960.4</v>
      </c>
      <c r="E87" s="64">
        <f>E88+E89+E90</f>
        <v>1898.3000000000002</v>
      </c>
      <c r="F87" s="64">
        <f t="shared" ref="F87:K87" si="45">F88+F89+F90</f>
        <v>0</v>
      </c>
      <c r="G87" s="64">
        <f t="shared" si="45"/>
        <v>0</v>
      </c>
      <c r="H87" s="64">
        <f>H88+H89+H90+H91</f>
        <v>2062.1</v>
      </c>
      <c r="I87" s="64">
        <f t="shared" si="45"/>
        <v>0</v>
      </c>
      <c r="J87" s="64">
        <f t="shared" si="45"/>
        <v>0</v>
      </c>
      <c r="K87" s="65">
        <f t="shared" si="45"/>
        <v>0</v>
      </c>
    </row>
    <row r="88" spans="1:11" ht="15" customHeight="1" x14ac:dyDescent="0.25">
      <c r="A88" s="181"/>
      <c r="B88" s="186"/>
      <c r="C88" s="11" t="s">
        <v>10</v>
      </c>
      <c r="D88" s="108">
        <f t="shared" ref="D88:D93" si="46">E88+F88+G88+H88+I88+J88+K88</f>
        <v>3671.5</v>
      </c>
      <c r="E88" s="64">
        <v>1609.4</v>
      </c>
      <c r="F88" s="65"/>
      <c r="G88" s="65"/>
      <c r="H88" s="65">
        <v>2062.1</v>
      </c>
      <c r="I88" s="74"/>
      <c r="J88" s="94"/>
      <c r="K88" s="126"/>
    </row>
    <row r="89" spans="1:11" ht="11.45" customHeight="1" x14ac:dyDescent="0.25">
      <c r="A89" s="181"/>
      <c r="B89" s="186"/>
      <c r="C89" s="12" t="s">
        <v>5</v>
      </c>
      <c r="D89" s="108">
        <f t="shared" si="46"/>
        <v>256.2</v>
      </c>
      <c r="E89" s="64">
        <v>256.2</v>
      </c>
      <c r="F89" s="65"/>
      <c r="G89" s="65"/>
      <c r="H89" s="65"/>
      <c r="I89" s="74"/>
      <c r="J89" s="94"/>
      <c r="K89" s="126"/>
    </row>
    <row r="90" spans="1:11" ht="11.45" customHeight="1" x14ac:dyDescent="0.25">
      <c r="A90" s="181"/>
      <c r="B90" s="186"/>
      <c r="C90" s="12" t="s">
        <v>6</v>
      </c>
      <c r="D90" s="108">
        <f t="shared" si="46"/>
        <v>32.700000000000003</v>
      </c>
      <c r="E90" s="64">
        <v>32.700000000000003</v>
      </c>
      <c r="F90" s="65"/>
      <c r="G90" s="65"/>
      <c r="H90" s="65"/>
      <c r="I90" s="74"/>
      <c r="J90" s="94"/>
      <c r="K90" s="126"/>
    </row>
    <row r="91" spans="1:11" ht="14.45" customHeight="1" x14ac:dyDescent="0.25">
      <c r="A91" s="181"/>
      <c r="B91" s="186"/>
      <c r="C91" s="13" t="s">
        <v>29</v>
      </c>
      <c r="D91" s="108">
        <f t="shared" si="46"/>
        <v>0</v>
      </c>
      <c r="E91" s="64"/>
      <c r="F91" s="65"/>
      <c r="G91" s="65"/>
      <c r="H91" s="65"/>
      <c r="I91" s="74"/>
      <c r="J91" s="94"/>
      <c r="K91" s="126"/>
    </row>
    <row r="92" spans="1:11" ht="11.45" customHeight="1" x14ac:dyDescent="0.25">
      <c r="A92" s="181"/>
      <c r="B92" s="186"/>
      <c r="C92" s="12" t="s">
        <v>7</v>
      </c>
      <c r="D92" s="108">
        <f t="shared" si="46"/>
        <v>0</v>
      </c>
      <c r="E92" s="64"/>
      <c r="F92" s="65"/>
      <c r="G92" s="65"/>
      <c r="H92" s="65"/>
      <c r="I92" s="74"/>
      <c r="J92" s="94"/>
      <c r="K92" s="126"/>
    </row>
    <row r="93" spans="1:11" ht="11.45" customHeight="1" x14ac:dyDescent="0.25">
      <c r="A93" s="182"/>
      <c r="B93" s="187"/>
      <c r="C93" s="12" t="s">
        <v>11</v>
      </c>
      <c r="D93" s="108">
        <f t="shared" si="46"/>
        <v>0</v>
      </c>
      <c r="E93" s="64"/>
      <c r="F93" s="65"/>
      <c r="G93" s="65"/>
      <c r="H93" s="65"/>
      <c r="I93" s="74"/>
      <c r="J93" s="94"/>
      <c r="K93" s="126"/>
    </row>
    <row r="94" spans="1:11" ht="11.45" customHeight="1" x14ac:dyDescent="0.25">
      <c r="A94" s="185" t="s">
        <v>114</v>
      </c>
      <c r="B94" s="183" t="s">
        <v>113</v>
      </c>
      <c r="C94" s="16" t="s">
        <v>8</v>
      </c>
      <c r="D94" s="108">
        <f>E94+F94+G94+H94+I94+J94+K94</f>
        <v>4077.2</v>
      </c>
      <c r="E94" s="64">
        <f>E95+E96+E97</f>
        <v>2173.9</v>
      </c>
      <c r="F94" s="65">
        <f>F95+F96+F97</f>
        <v>1903.3</v>
      </c>
      <c r="G94" s="65">
        <f t="shared" ref="G94:K94" si="47">G95+G96+G97</f>
        <v>0</v>
      </c>
      <c r="H94" s="65">
        <f t="shared" si="47"/>
        <v>0</v>
      </c>
      <c r="I94" s="65">
        <f t="shared" si="47"/>
        <v>0</v>
      </c>
      <c r="J94" s="64">
        <f t="shared" si="47"/>
        <v>0</v>
      </c>
      <c r="K94" s="65">
        <f t="shared" si="47"/>
        <v>0</v>
      </c>
    </row>
    <row r="95" spans="1:11" ht="11.45" customHeight="1" x14ac:dyDescent="0.25">
      <c r="A95" s="181"/>
      <c r="B95" s="186"/>
      <c r="C95" s="11" t="s">
        <v>10</v>
      </c>
      <c r="D95" s="108">
        <f t="shared" ref="D95:D100" si="48">E95+F95+G95+H95+I95+J95+K95</f>
        <v>3991.2</v>
      </c>
      <c r="E95" s="64">
        <v>2129.6</v>
      </c>
      <c r="F95" s="65">
        <v>1861.6</v>
      </c>
      <c r="G95" s="65"/>
      <c r="H95" s="65"/>
      <c r="I95" s="74"/>
      <c r="J95" s="94"/>
      <c r="K95" s="126"/>
    </row>
    <row r="96" spans="1:11" ht="11.45" customHeight="1" x14ac:dyDescent="0.25">
      <c r="A96" s="181"/>
      <c r="B96" s="186"/>
      <c r="C96" s="12" t="s">
        <v>5</v>
      </c>
      <c r="D96" s="108">
        <f t="shared" si="48"/>
        <v>80</v>
      </c>
      <c r="E96" s="64">
        <v>42</v>
      </c>
      <c r="F96" s="65">
        <v>38</v>
      </c>
      <c r="G96" s="65"/>
      <c r="H96" s="65"/>
      <c r="I96" s="74"/>
      <c r="J96" s="94"/>
      <c r="K96" s="126"/>
    </row>
    <row r="97" spans="1:11" ht="11.45" customHeight="1" x14ac:dyDescent="0.25">
      <c r="A97" s="181"/>
      <c r="B97" s="186"/>
      <c r="C97" s="12" t="s">
        <v>6</v>
      </c>
      <c r="D97" s="108">
        <f t="shared" si="48"/>
        <v>6</v>
      </c>
      <c r="E97" s="64">
        <v>2.2999999999999998</v>
      </c>
      <c r="F97" s="65">
        <v>3.7</v>
      </c>
      <c r="G97" s="65"/>
      <c r="H97" s="65"/>
      <c r="I97" s="74"/>
      <c r="J97" s="94"/>
      <c r="K97" s="126"/>
    </row>
    <row r="98" spans="1:11" ht="11.45" customHeight="1" x14ac:dyDescent="0.25">
      <c r="A98" s="181"/>
      <c r="B98" s="186"/>
      <c r="C98" s="13" t="s">
        <v>29</v>
      </c>
      <c r="D98" s="108">
        <f t="shared" si="48"/>
        <v>0</v>
      </c>
      <c r="E98" s="64"/>
      <c r="F98" s="65"/>
      <c r="G98" s="65"/>
      <c r="H98" s="65"/>
      <c r="I98" s="74"/>
      <c r="J98" s="94"/>
      <c r="K98" s="126"/>
    </row>
    <row r="99" spans="1:11" ht="11.45" customHeight="1" x14ac:dyDescent="0.25">
      <c r="A99" s="181"/>
      <c r="B99" s="186"/>
      <c r="C99" s="12" t="s">
        <v>7</v>
      </c>
      <c r="D99" s="108">
        <f t="shared" si="48"/>
        <v>0</v>
      </c>
      <c r="E99" s="64"/>
      <c r="F99" s="65"/>
      <c r="G99" s="65"/>
      <c r="H99" s="65"/>
      <c r="I99" s="74"/>
      <c r="J99" s="94"/>
      <c r="K99" s="126"/>
    </row>
    <row r="100" spans="1:11" ht="11.45" customHeight="1" x14ac:dyDescent="0.25">
      <c r="A100" s="182"/>
      <c r="B100" s="187"/>
      <c r="C100" s="12" t="s">
        <v>11</v>
      </c>
      <c r="D100" s="108">
        <f t="shared" si="48"/>
        <v>0</v>
      </c>
      <c r="E100" s="64"/>
      <c r="F100" s="65"/>
      <c r="G100" s="65"/>
      <c r="H100" s="65"/>
      <c r="I100" s="74"/>
      <c r="J100" s="94"/>
      <c r="K100" s="126"/>
    </row>
    <row r="101" spans="1:11" ht="11.45" customHeight="1" x14ac:dyDescent="0.25">
      <c r="A101" s="185" t="s">
        <v>130</v>
      </c>
      <c r="B101" s="183" t="s">
        <v>131</v>
      </c>
      <c r="C101" s="16" t="s">
        <v>8</v>
      </c>
      <c r="D101" s="108">
        <f>E101+F101+G101+H101+I101+J101+K101</f>
        <v>161340.89999999997</v>
      </c>
      <c r="E101" s="65">
        <f>E102+E103+E104</f>
        <v>0</v>
      </c>
      <c r="F101" s="65">
        <f t="shared" ref="F101:K101" si="49">F102+F103+F104</f>
        <v>12533.2</v>
      </c>
      <c r="G101" s="65">
        <f t="shared" si="49"/>
        <v>76849.899999999994</v>
      </c>
      <c r="H101" s="65">
        <f t="shared" si="49"/>
        <v>49179.5</v>
      </c>
      <c r="I101" s="65">
        <f t="shared" si="49"/>
        <v>22778.3</v>
      </c>
      <c r="J101" s="64">
        <f t="shared" si="49"/>
        <v>0</v>
      </c>
      <c r="K101" s="65">
        <f t="shared" si="49"/>
        <v>0</v>
      </c>
    </row>
    <row r="102" spans="1:11" ht="11.45" customHeight="1" x14ac:dyDescent="0.25">
      <c r="A102" s="181"/>
      <c r="B102" s="184"/>
      <c r="C102" s="11" t="s">
        <v>10</v>
      </c>
      <c r="D102" s="108">
        <f t="shared" ref="D102:D107" si="50">E102+F102+G102+H102+I102+J102+K102</f>
        <v>0</v>
      </c>
      <c r="E102" s="64"/>
      <c r="F102" s="65"/>
      <c r="G102" s="65"/>
      <c r="H102" s="65"/>
      <c r="I102" s="74"/>
      <c r="J102" s="94"/>
      <c r="K102" s="126"/>
    </row>
    <row r="103" spans="1:11" ht="11.45" customHeight="1" x14ac:dyDescent="0.25">
      <c r="A103" s="181"/>
      <c r="B103" s="184"/>
      <c r="C103" s="12" t="s">
        <v>5</v>
      </c>
      <c r="D103" s="108">
        <f t="shared" si="50"/>
        <v>160025</v>
      </c>
      <c r="E103" s="64"/>
      <c r="F103" s="65">
        <v>12454.6</v>
      </c>
      <c r="G103" s="65">
        <v>76519.5</v>
      </c>
      <c r="H103" s="65">
        <v>48272.6</v>
      </c>
      <c r="I103" s="74">
        <v>22778.3</v>
      </c>
      <c r="J103" s="94"/>
      <c r="K103" s="126"/>
    </row>
    <row r="104" spans="1:11" ht="11.45" customHeight="1" x14ac:dyDescent="0.25">
      <c r="A104" s="181"/>
      <c r="B104" s="184"/>
      <c r="C104" s="12" t="s">
        <v>6</v>
      </c>
      <c r="D104" s="108">
        <f t="shared" si="50"/>
        <v>1315.9</v>
      </c>
      <c r="E104" s="64"/>
      <c r="F104" s="65">
        <v>78.599999999999994</v>
      </c>
      <c r="G104" s="65">
        <v>330.4</v>
      </c>
      <c r="H104" s="65">
        <v>906.9</v>
      </c>
      <c r="I104" s="74"/>
      <c r="J104" s="94"/>
      <c r="K104" s="126"/>
    </row>
    <row r="105" spans="1:11" ht="11.45" customHeight="1" x14ac:dyDescent="0.25">
      <c r="A105" s="181"/>
      <c r="B105" s="184"/>
      <c r="C105" s="13" t="s">
        <v>29</v>
      </c>
      <c r="D105" s="108">
        <f t="shared" si="50"/>
        <v>0</v>
      </c>
      <c r="E105" s="64"/>
      <c r="F105" s="65"/>
      <c r="G105" s="65"/>
      <c r="H105" s="65"/>
      <c r="I105" s="74"/>
      <c r="J105" s="94"/>
      <c r="K105" s="126"/>
    </row>
    <row r="106" spans="1:11" ht="11.45" customHeight="1" x14ac:dyDescent="0.25">
      <c r="A106" s="181"/>
      <c r="B106" s="184"/>
      <c r="C106" s="12" t="s">
        <v>7</v>
      </c>
      <c r="D106" s="108">
        <f t="shared" si="50"/>
        <v>0</v>
      </c>
      <c r="E106" s="64"/>
      <c r="F106" s="65"/>
      <c r="G106" s="65"/>
      <c r="H106" s="65"/>
      <c r="I106" s="74"/>
      <c r="J106" s="94"/>
      <c r="K106" s="126"/>
    </row>
    <row r="107" spans="1:11" ht="11.45" customHeight="1" x14ac:dyDescent="0.25">
      <c r="A107" s="182"/>
      <c r="B107" s="170"/>
      <c r="C107" s="12" t="s">
        <v>11</v>
      </c>
      <c r="D107" s="108">
        <f t="shared" si="50"/>
        <v>0</v>
      </c>
      <c r="E107" s="64"/>
      <c r="F107" s="65"/>
      <c r="G107" s="65"/>
      <c r="H107" s="65"/>
      <c r="I107" s="74"/>
      <c r="J107" s="94"/>
      <c r="K107" s="126"/>
    </row>
    <row r="108" spans="1:11" ht="15.75" x14ac:dyDescent="0.25">
      <c r="A108" s="185" t="s">
        <v>144</v>
      </c>
      <c r="B108" s="183" t="s">
        <v>145</v>
      </c>
      <c r="C108" s="16" t="s">
        <v>8</v>
      </c>
      <c r="D108" s="108">
        <f>E108+F108+G108+H108+I108+J108+K108</f>
        <v>10601.300000000001</v>
      </c>
      <c r="E108" s="65">
        <f>E109+E110+E111</f>
        <v>0</v>
      </c>
      <c r="F108" s="65">
        <f t="shared" ref="F108:K108" si="51">F109+F110+F111</f>
        <v>0</v>
      </c>
      <c r="G108" s="65">
        <f t="shared" si="51"/>
        <v>425.8</v>
      </c>
      <c r="H108" s="65">
        <f t="shared" si="51"/>
        <v>2425.9</v>
      </c>
      <c r="I108" s="65">
        <f t="shared" si="51"/>
        <v>2391.5</v>
      </c>
      <c r="J108" s="64">
        <f t="shared" si="51"/>
        <v>2391.5</v>
      </c>
      <c r="K108" s="65">
        <f t="shared" si="51"/>
        <v>2966.6</v>
      </c>
    </row>
    <row r="109" spans="1:11" ht="15.75" x14ac:dyDescent="0.25">
      <c r="A109" s="181"/>
      <c r="B109" s="184"/>
      <c r="C109" s="11" t="s">
        <v>10</v>
      </c>
      <c r="D109" s="108">
        <f t="shared" ref="D109:D114" si="52">E109+F109+G109+H109+I109+J109+K109</f>
        <v>10592.800000000001</v>
      </c>
      <c r="E109" s="64"/>
      <c r="F109" s="65"/>
      <c r="G109" s="65">
        <v>417.3</v>
      </c>
      <c r="H109" s="65">
        <v>2425.9</v>
      </c>
      <c r="I109" s="74">
        <v>2391.5</v>
      </c>
      <c r="J109" s="94">
        <v>2391.5</v>
      </c>
      <c r="K109" s="143">
        <v>2966.6</v>
      </c>
    </row>
    <row r="110" spans="1:11" ht="15.75" x14ac:dyDescent="0.25">
      <c r="A110" s="181"/>
      <c r="B110" s="184"/>
      <c r="C110" s="12" t="s">
        <v>5</v>
      </c>
      <c r="D110" s="108">
        <f t="shared" si="52"/>
        <v>8.5</v>
      </c>
      <c r="E110" s="64"/>
      <c r="F110" s="65"/>
      <c r="G110" s="65">
        <v>8.5</v>
      </c>
      <c r="H110" s="65"/>
      <c r="I110" s="74"/>
      <c r="J110" s="94"/>
      <c r="K110" s="126"/>
    </row>
    <row r="111" spans="1:11" ht="15.75" x14ac:dyDescent="0.25">
      <c r="A111" s="181"/>
      <c r="B111" s="184"/>
      <c r="C111" s="12" t="s">
        <v>6</v>
      </c>
      <c r="D111" s="108">
        <f t="shared" si="52"/>
        <v>0</v>
      </c>
      <c r="E111" s="64"/>
      <c r="F111" s="65"/>
      <c r="G111" s="65"/>
      <c r="H111" s="65"/>
      <c r="I111" s="74"/>
      <c r="J111" s="94"/>
      <c r="K111" s="126"/>
    </row>
    <row r="112" spans="1:11" ht="13.5" customHeight="1" x14ac:dyDescent="0.25">
      <c r="A112" s="181"/>
      <c r="B112" s="184"/>
      <c r="C112" s="13" t="s">
        <v>29</v>
      </c>
      <c r="D112" s="108">
        <f t="shared" si="52"/>
        <v>0</v>
      </c>
      <c r="E112" s="64"/>
      <c r="F112" s="65"/>
      <c r="G112" s="65"/>
      <c r="H112" s="65"/>
      <c r="I112" s="74"/>
      <c r="J112" s="94"/>
      <c r="K112" s="126"/>
    </row>
    <row r="113" spans="1:11" ht="12" customHeight="1" x14ac:dyDescent="0.25">
      <c r="A113" s="181"/>
      <c r="B113" s="184"/>
      <c r="C113" s="12" t="s">
        <v>7</v>
      </c>
      <c r="D113" s="108">
        <f t="shared" si="52"/>
        <v>0</v>
      </c>
      <c r="E113" s="64"/>
      <c r="F113" s="65"/>
      <c r="G113" s="65"/>
      <c r="H113" s="65"/>
      <c r="I113" s="74"/>
      <c r="J113" s="94"/>
      <c r="K113" s="126"/>
    </row>
    <row r="114" spans="1:11" ht="12" customHeight="1" x14ac:dyDescent="0.25">
      <c r="A114" s="182"/>
      <c r="B114" s="170"/>
      <c r="C114" s="12" t="s">
        <v>11</v>
      </c>
      <c r="D114" s="108">
        <f t="shared" si="52"/>
        <v>0</v>
      </c>
      <c r="E114" s="64"/>
      <c r="F114" s="65"/>
      <c r="G114" s="65"/>
      <c r="H114" s="65"/>
      <c r="I114" s="74"/>
      <c r="J114" s="94"/>
      <c r="K114" s="126"/>
    </row>
    <row r="115" spans="1:11" ht="15.75" customHeight="1" x14ac:dyDescent="0.25">
      <c r="A115" s="178" t="s">
        <v>13</v>
      </c>
      <c r="B115" s="179" t="s">
        <v>35</v>
      </c>
      <c r="C115" s="16" t="s">
        <v>8</v>
      </c>
      <c r="D115" s="108">
        <f>E115+F115+G115+H115+I115+J115+K115</f>
        <v>102059.4</v>
      </c>
      <c r="E115" s="66">
        <f>SUM(E116:E121)</f>
        <v>12321.6</v>
      </c>
      <c r="F115" s="66">
        <f t="shared" ref="F115:K115" si="53">SUM(F116:F121)</f>
        <v>12647.9</v>
      </c>
      <c r="G115" s="66">
        <f t="shared" si="53"/>
        <v>12126.4</v>
      </c>
      <c r="H115" s="66">
        <f t="shared" si="53"/>
        <v>13364.5</v>
      </c>
      <c r="I115" s="66">
        <f t="shared" si="53"/>
        <v>16502</v>
      </c>
      <c r="J115" s="139">
        <f t="shared" si="53"/>
        <v>17205</v>
      </c>
      <c r="K115" s="66">
        <f t="shared" si="53"/>
        <v>17892</v>
      </c>
    </row>
    <row r="116" spans="1:11" ht="15.75" x14ac:dyDescent="0.25">
      <c r="A116" s="178"/>
      <c r="B116" s="179"/>
      <c r="C116" s="11" t="s">
        <v>10</v>
      </c>
      <c r="D116" s="108">
        <f t="shared" ref="D116:D121" si="54">E116+F116+G116+H116+I116+J116+K116</f>
        <v>550.5</v>
      </c>
      <c r="E116" s="96">
        <v>245.6</v>
      </c>
      <c r="F116" s="20">
        <v>304.89999999999998</v>
      </c>
      <c r="G116" s="65">
        <v>0</v>
      </c>
      <c r="H116" s="65">
        <v>0</v>
      </c>
      <c r="I116" s="63">
        <v>0</v>
      </c>
      <c r="J116" s="96">
        <v>0</v>
      </c>
      <c r="K116" s="143">
        <v>0</v>
      </c>
    </row>
    <row r="117" spans="1:11" ht="15.75" x14ac:dyDescent="0.25">
      <c r="A117" s="178"/>
      <c r="B117" s="179"/>
      <c r="C117" s="12" t="s">
        <v>5</v>
      </c>
      <c r="D117" s="108">
        <f t="shared" si="54"/>
        <v>101508.9</v>
      </c>
      <c r="E117" s="96">
        <v>12076</v>
      </c>
      <c r="F117" s="20">
        <v>12343</v>
      </c>
      <c r="G117" s="65">
        <v>12126.4</v>
      </c>
      <c r="H117" s="65">
        <v>13364.5</v>
      </c>
      <c r="I117" s="63">
        <v>16502</v>
      </c>
      <c r="J117" s="96">
        <v>17205</v>
      </c>
      <c r="K117" s="143">
        <v>17892</v>
      </c>
    </row>
    <row r="118" spans="1:11" ht="15.75" x14ac:dyDescent="0.25">
      <c r="A118" s="178"/>
      <c r="B118" s="179"/>
      <c r="C118" s="12" t="s">
        <v>6</v>
      </c>
      <c r="D118" s="108">
        <f t="shared" si="54"/>
        <v>0</v>
      </c>
      <c r="E118" s="65"/>
      <c r="F118" s="65"/>
      <c r="G118" s="65"/>
      <c r="H118" s="65"/>
      <c r="I118" s="63"/>
      <c r="J118" s="96"/>
      <c r="K118" s="126"/>
    </row>
    <row r="119" spans="1:11" ht="15.75" x14ac:dyDescent="0.25">
      <c r="A119" s="178"/>
      <c r="B119" s="179"/>
      <c r="C119" s="13" t="s">
        <v>29</v>
      </c>
      <c r="D119" s="108">
        <f t="shared" si="54"/>
        <v>0</v>
      </c>
      <c r="E119" s="65"/>
      <c r="F119" s="65"/>
      <c r="G119" s="65"/>
      <c r="H119" s="65"/>
      <c r="I119" s="63"/>
      <c r="J119" s="96"/>
      <c r="K119" s="126"/>
    </row>
    <row r="120" spans="1:11" ht="15.75" x14ac:dyDescent="0.25">
      <c r="A120" s="178"/>
      <c r="B120" s="179"/>
      <c r="C120" s="12" t="s">
        <v>7</v>
      </c>
      <c r="D120" s="108">
        <f t="shared" si="54"/>
        <v>0</v>
      </c>
      <c r="E120" s="65"/>
      <c r="F120" s="65"/>
      <c r="G120" s="65"/>
      <c r="H120" s="65"/>
      <c r="I120" s="63"/>
      <c r="J120" s="96"/>
      <c r="K120" s="126"/>
    </row>
    <row r="121" spans="1:11" ht="15.75" x14ac:dyDescent="0.25">
      <c r="A121" s="178"/>
      <c r="B121" s="179"/>
      <c r="C121" s="12" t="s">
        <v>11</v>
      </c>
      <c r="D121" s="108">
        <f t="shared" si="54"/>
        <v>0</v>
      </c>
      <c r="E121" s="65"/>
      <c r="F121" s="65"/>
      <c r="G121" s="65"/>
      <c r="H121" s="65"/>
      <c r="I121" s="63"/>
      <c r="J121" s="96"/>
      <c r="K121" s="126"/>
    </row>
    <row r="122" spans="1:11" ht="15.75" customHeight="1" x14ac:dyDescent="0.25">
      <c r="A122" s="174" t="s">
        <v>44</v>
      </c>
      <c r="B122" s="183" t="s">
        <v>37</v>
      </c>
      <c r="C122" s="16" t="s">
        <v>8</v>
      </c>
      <c r="D122" s="108">
        <f>E122+F122+G122+H122+I122+J122+K122</f>
        <v>150971.30000000002</v>
      </c>
      <c r="E122" s="66">
        <f>SUM(E123:E128)</f>
        <v>16494.2</v>
      </c>
      <c r="F122" s="66">
        <f t="shared" ref="F122:K122" si="55">SUM(F123:F128)</f>
        <v>17159.599999999999</v>
      </c>
      <c r="G122" s="66">
        <f t="shared" si="55"/>
        <v>22623.3</v>
      </c>
      <c r="H122" s="66">
        <f t="shared" si="55"/>
        <v>23630.9</v>
      </c>
      <c r="I122" s="66">
        <f t="shared" si="55"/>
        <v>24839.3</v>
      </c>
      <c r="J122" s="139">
        <f t="shared" si="55"/>
        <v>22690.3</v>
      </c>
      <c r="K122" s="66">
        <f t="shared" si="55"/>
        <v>23533.7</v>
      </c>
    </row>
    <row r="123" spans="1:11" ht="15.75" x14ac:dyDescent="0.25">
      <c r="A123" s="175"/>
      <c r="B123" s="186"/>
      <c r="C123" s="11" t="s">
        <v>10</v>
      </c>
      <c r="D123" s="108">
        <f t="shared" ref="D123:D128" si="56">E123+F123+G123+H123+I123+J123+K123</f>
        <v>0</v>
      </c>
      <c r="E123" s="65"/>
      <c r="F123" s="65"/>
      <c r="G123" s="65"/>
      <c r="H123" s="65"/>
      <c r="I123" s="63"/>
      <c r="J123" s="96"/>
      <c r="K123" s="126"/>
    </row>
    <row r="124" spans="1:11" ht="15.75" x14ac:dyDescent="0.25">
      <c r="A124" s="175"/>
      <c r="B124" s="186"/>
      <c r="C124" s="12" t="s">
        <v>5</v>
      </c>
      <c r="D124" s="108">
        <f t="shared" si="56"/>
        <v>346</v>
      </c>
      <c r="E124" s="65">
        <v>116</v>
      </c>
      <c r="F124" s="65">
        <v>230</v>
      </c>
      <c r="G124" s="65"/>
      <c r="H124" s="65"/>
      <c r="I124" s="63"/>
      <c r="J124" s="96"/>
      <c r="K124" s="126"/>
    </row>
    <row r="125" spans="1:11" ht="15.75" x14ac:dyDescent="0.25">
      <c r="A125" s="175"/>
      <c r="B125" s="186"/>
      <c r="C125" s="12" t="s">
        <v>6</v>
      </c>
      <c r="D125" s="108">
        <f t="shared" si="56"/>
        <v>150625.30000000002</v>
      </c>
      <c r="E125" s="96">
        <v>16378.2</v>
      </c>
      <c r="F125" s="20">
        <v>16929.599999999999</v>
      </c>
      <c r="G125" s="65">
        <v>22623.3</v>
      </c>
      <c r="H125" s="65">
        <v>23630.9</v>
      </c>
      <c r="I125" s="63">
        <v>24839.3</v>
      </c>
      <c r="J125" s="96">
        <v>22690.3</v>
      </c>
      <c r="K125" s="63">
        <v>23533.7</v>
      </c>
    </row>
    <row r="126" spans="1:11" ht="15.75" x14ac:dyDescent="0.25">
      <c r="A126" s="175"/>
      <c r="B126" s="186"/>
      <c r="C126" s="13" t="s">
        <v>29</v>
      </c>
      <c r="D126" s="108">
        <f t="shared" si="56"/>
        <v>0</v>
      </c>
      <c r="E126" s="96"/>
      <c r="F126" s="20"/>
      <c r="G126" s="65"/>
      <c r="H126" s="65"/>
      <c r="I126" s="63"/>
      <c r="J126" s="96"/>
      <c r="K126" s="126"/>
    </row>
    <row r="127" spans="1:11" ht="15.75" x14ac:dyDescent="0.25">
      <c r="A127" s="175"/>
      <c r="B127" s="186"/>
      <c r="C127" s="12" t="s">
        <v>7</v>
      </c>
      <c r="D127" s="108">
        <f t="shared" si="56"/>
        <v>0</v>
      </c>
      <c r="E127" s="64"/>
      <c r="F127" s="65"/>
      <c r="G127" s="65"/>
      <c r="H127" s="65"/>
      <c r="I127" s="63"/>
      <c r="J127" s="96"/>
      <c r="K127" s="126"/>
    </row>
    <row r="128" spans="1:11" ht="15.75" x14ac:dyDescent="0.25">
      <c r="A128" s="176"/>
      <c r="B128" s="187"/>
      <c r="C128" s="12" t="s">
        <v>11</v>
      </c>
      <c r="D128" s="108">
        <f t="shared" si="56"/>
        <v>0</v>
      </c>
      <c r="E128" s="64"/>
      <c r="F128" s="65"/>
      <c r="G128" s="65"/>
      <c r="H128" s="65"/>
      <c r="I128" s="63"/>
      <c r="J128" s="96"/>
      <c r="K128" s="126"/>
    </row>
    <row r="129" spans="1:11" ht="15.75" customHeight="1" x14ac:dyDescent="0.25">
      <c r="A129" s="174" t="s">
        <v>45</v>
      </c>
      <c r="B129" s="148" t="s">
        <v>46</v>
      </c>
      <c r="C129" s="16" t="s">
        <v>8</v>
      </c>
      <c r="D129" s="108">
        <f>E129+F129+G129+H129+I129+J129+K129</f>
        <v>11445.5</v>
      </c>
      <c r="E129" s="66">
        <f>SUM(E130:E135)</f>
        <v>1072.8999999999999</v>
      </c>
      <c r="F129" s="66">
        <f t="shared" ref="F129:K129" si="57">SUM(F130:F135)</f>
        <v>1415</v>
      </c>
      <c r="G129" s="66">
        <f t="shared" si="57"/>
        <v>1582.6</v>
      </c>
      <c r="H129" s="66">
        <f t="shared" si="57"/>
        <v>1985</v>
      </c>
      <c r="I129" s="66">
        <f t="shared" si="57"/>
        <v>1745.6</v>
      </c>
      <c r="J129" s="139">
        <f t="shared" si="57"/>
        <v>1786</v>
      </c>
      <c r="K129" s="66">
        <f t="shared" si="57"/>
        <v>1858.4</v>
      </c>
    </row>
    <row r="130" spans="1:11" ht="15.75" x14ac:dyDescent="0.25">
      <c r="A130" s="175"/>
      <c r="B130" s="177"/>
      <c r="C130" s="11" t="s">
        <v>10</v>
      </c>
      <c r="D130" s="108">
        <f t="shared" ref="D130:D135" si="58">E130+F130+G130+H130+I130+J130+K130</f>
        <v>0</v>
      </c>
      <c r="E130" s="64"/>
      <c r="F130" s="65"/>
      <c r="G130" s="65"/>
      <c r="H130" s="65"/>
      <c r="I130" s="63"/>
      <c r="J130" s="96"/>
      <c r="K130" s="126"/>
    </row>
    <row r="131" spans="1:11" ht="15.75" x14ac:dyDescent="0.25">
      <c r="A131" s="175"/>
      <c r="B131" s="177"/>
      <c r="C131" s="12" t="s">
        <v>5</v>
      </c>
      <c r="D131" s="108">
        <f t="shared" si="58"/>
        <v>11352.199999999999</v>
      </c>
      <c r="E131" s="96">
        <v>1038.3</v>
      </c>
      <c r="F131" s="20">
        <v>1415</v>
      </c>
      <c r="G131" s="65">
        <v>1555.6</v>
      </c>
      <c r="H131" s="65">
        <v>1953.3</v>
      </c>
      <c r="I131" s="63">
        <v>1745.6</v>
      </c>
      <c r="J131" s="96">
        <v>1786</v>
      </c>
      <c r="K131" s="143">
        <v>1858.4</v>
      </c>
    </row>
    <row r="132" spans="1:11" ht="15.75" x14ac:dyDescent="0.25">
      <c r="A132" s="175"/>
      <c r="B132" s="177"/>
      <c r="C132" s="12" t="s">
        <v>6</v>
      </c>
      <c r="D132" s="108">
        <f t="shared" si="58"/>
        <v>93.3</v>
      </c>
      <c r="E132" s="64">
        <v>34.6</v>
      </c>
      <c r="F132" s="65"/>
      <c r="G132" s="65">
        <v>27</v>
      </c>
      <c r="H132" s="65">
        <v>31.7</v>
      </c>
      <c r="I132" s="63"/>
      <c r="J132" s="96"/>
      <c r="K132" s="126"/>
    </row>
    <row r="133" spans="1:11" ht="15.75" x14ac:dyDescent="0.25">
      <c r="A133" s="175"/>
      <c r="B133" s="177"/>
      <c r="C133" s="13" t="s">
        <v>29</v>
      </c>
      <c r="D133" s="108">
        <f t="shared" si="58"/>
        <v>0</v>
      </c>
      <c r="E133" s="64"/>
      <c r="F133" s="65"/>
      <c r="G133" s="65"/>
      <c r="H133" s="65"/>
      <c r="I133" s="63"/>
      <c r="J133" s="96"/>
      <c r="K133" s="126"/>
    </row>
    <row r="134" spans="1:11" ht="15.75" x14ac:dyDescent="0.25">
      <c r="A134" s="175"/>
      <c r="B134" s="177"/>
      <c r="C134" s="12" t="s">
        <v>7</v>
      </c>
      <c r="D134" s="108">
        <f t="shared" si="58"/>
        <v>0</v>
      </c>
      <c r="E134" s="64"/>
      <c r="F134" s="65"/>
      <c r="G134" s="65"/>
      <c r="H134" s="65"/>
      <c r="I134" s="63"/>
      <c r="J134" s="96"/>
      <c r="K134" s="126"/>
    </row>
    <row r="135" spans="1:11" ht="15.75" x14ac:dyDescent="0.25">
      <c r="A135" s="176"/>
      <c r="B135" s="149"/>
      <c r="C135" s="12" t="s">
        <v>11</v>
      </c>
      <c r="D135" s="108">
        <f t="shared" si="58"/>
        <v>0</v>
      </c>
      <c r="E135" s="64"/>
      <c r="F135" s="65"/>
      <c r="G135" s="65"/>
      <c r="H135" s="65"/>
      <c r="I135" s="63"/>
      <c r="J135" s="96"/>
      <c r="K135" s="126"/>
    </row>
    <row r="136" spans="1:11" ht="15.75" x14ac:dyDescent="0.25">
      <c r="A136" s="174" t="s">
        <v>47</v>
      </c>
      <c r="B136" s="148" t="s">
        <v>48</v>
      </c>
      <c r="C136" s="16" t="s">
        <v>8</v>
      </c>
      <c r="D136" s="108">
        <f>E136+F136+G136+H136+I136+J136+K136</f>
        <v>107317.7</v>
      </c>
      <c r="E136" s="66">
        <f>SUM(E137:E142)</f>
        <v>5729.9</v>
      </c>
      <c r="F136" s="66">
        <f t="shared" ref="F136:K136" si="59">SUM(F137:F142)</f>
        <v>9118.7000000000007</v>
      </c>
      <c r="G136" s="66">
        <f t="shared" si="59"/>
        <v>15746.9</v>
      </c>
      <c r="H136" s="66">
        <f t="shared" si="59"/>
        <v>18541.5</v>
      </c>
      <c r="I136" s="66">
        <f t="shared" si="59"/>
        <v>18948.900000000001</v>
      </c>
      <c r="J136" s="66">
        <f t="shared" si="59"/>
        <v>19231.8</v>
      </c>
      <c r="K136" s="66">
        <f t="shared" si="59"/>
        <v>20000</v>
      </c>
    </row>
    <row r="137" spans="1:11" ht="15.75" x14ac:dyDescent="0.25">
      <c r="A137" s="175"/>
      <c r="B137" s="177"/>
      <c r="C137" s="11" t="s">
        <v>10</v>
      </c>
      <c r="D137" s="108">
        <f t="shared" ref="D137:D148" si="60">E137+F137+G137+H137+I137+J137+K137</f>
        <v>0</v>
      </c>
      <c r="E137" s="67"/>
      <c r="F137" s="67"/>
      <c r="G137" s="67"/>
      <c r="H137" s="67"/>
      <c r="I137" s="67"/>
      <c r="J137" s="141"/>
      <c r="K137" s="126"/>
    </row>
    <row r="138" spans="1:11" ht="15.75" x14ac:dyDescent="0.25">
      <c r="A138" s="175"/>
      <c r="B138" s="177"/>
      <c r="C138" s="12" t="s">
        <v>5</v>
      </c>
      <c r="D138" s="108">
        <f t="shared" si="60"/>
        <v>0</v>
      </c>
      <c r="E138" s="67"/>
      <c r="F138" s="67"/>
      <c r="G138" s="67"/>
      <c r="H138" s="67"/>
      <c r="I138" s="67"/>
      <c r="J138" s="141"/>
      <c r="K138" s="126"/>
    </row>
    <row r="139" spans="1:11" ht="15.75" x14ac:dyDescent="0.25">
      <c r="A139" s="175"/>
      <c r="B139" s="177"/>
      <c r="C139" s="12" t="s">
        <v>6</v>
      </c>
      <c r="D139" s="108">
        <f t="shared" si="60"/>
        <v>107317.7</v>
      </c>
      <c r="E139" s="97">
        <v>5729.9</v>
      </c>
      <c r="F139" s="20">
        <v>9118.7000000000007</v>
      </c>
      <c r="G139" s="67">
        <v>15746.9</v>
      </c>
      <c r="H139" s="67">
        <v>18541.5</v>
      </c>
      <c r="I139" s="67">
        <v>18948.900000000001</v>
      </c>
      <c r="J139" s="141">
        <v>19231.8</v>
      </c>
      <c r="K139" s="63">
        <v>20000</v>
      </c>
    </row>
    <row r="140" spans="1:11" ht="18.75" x14ac:dyDescent="0.25">
      <c r="A140" s="175"/>
      <c r="B140" s="177"/>
      <c r="C140" s="13" t="s">
        <v>29</v>
      </c>
      <c r="D140" s="108">
        <f t="shared" si="60"/>
        <v>0</v>
      </c>
      <c r="E140" s="64"/>
      <c r="F140" s="65"/>
      <c r="G140" s="89"/>
      <c r="H140" s="65"/>
      <c r="I140" s="63"/>
      <c r="J140" s="96"/>
      <c r="K140" s="126"/>
    </row>
    <row r="141" spans="1:11" ht="15.75" x14ac:dyDescent="0.25">
      <c r="A141" s="175"/>
      <c r="B141" s="177"/>
      <c r="C141" s="12" t="s">
        <v>7</v>
      </c>
      <c r="D141" s="108">
        <f t="shared" si="60"/>
        <v>0</v>
      </c>
      <c r="E141" s="64"/>
      <c r="F141" s="65"/>
      <c r="G141" s="65"/>
      <c r="H141" s="65"/>
      <c r="I141" s="63"/>
      <c r="J141" s="96"/>
      <c r="K141" s="126"/>
    </row>
    <row r="142" spans="1:11" ht="15.75" x14ac:dyDescent="0.25">
      <c r="A142" s="176"/>
      <c r="B142" s="177"/>
      <c r="C142" s="12" t="s">
        <v>11</v>
      </c>
      <c r="D142" s="108">
        <f t="shared" si="60"/>
        <v>0</v>
      </c>
      <c r="E142" s="64"/>
      <c r="F142" s="65"/>
      <c r="G142" s="65"/>
      <c r="H142" s="65"/>
      <c r="I142" s="63"/>
      <c r="J142" s="96"/>
      <c r="K142" s="126"/>
    </row>
    <row r="143" spans="1:11" ht="15.75" x14ac:dyDescent="0.25">
      <c r="A143" s="174" t="s">
        <v>49</v>
      </c>
      <c r="B143" s="189" t="s">
        <v>50</v>
      </c>
      <c r="C143" s="16" t="s">
        <v>8</v>
      </c>
      <c r="D143" s="108">
        <f t="shared" si="60"/>
        <v>0</v>
      </c>
      <c r="E143" s="66">
        <f>SUM(E144:E149)</f>
        <v>0</v>
      </c>
      <c r="F143" s="66">
        <f t="shared" ref="F143:K143" si="61">SUM(F144:F149)</f>
        <v>0</v>
      </c>
      <c r="G143" s="66">
        <f t="shared" si="61"/>
        <v>0</v>
      </c>
      <c r="H143" s="66">
        <f t="shared" si="61"/>
        <v>0</v>
      </c>
      <c r="I143" s="66">
        <f t="shared" si="61"/>
        <v>0</v>
      </c>
      <c r="J143" s="139">
        <f t="shared" si="61"/>
        <v>0</v>
      </c>
      <c r="K143" s="66">
        <f t="shared" si="61"/>
        <v>0</v>
      </c>
    </row>
    <row r="144" spans="1:11" ht="15.75" x14ac:dyDescent="0.25">
      <c r="A144" s="175"/>
      <c r="B144" s="189"/>
      <c r="C144" s="11" t="s">
        <v>10</v>
      </c>
      <c r="D144" s="108">
        <f t="shared" si="60"/>
        <v>0</v>
      </c>
      <c r="E144" s="64"/>
      <c r="F144" s="65"/>
      <c r="G144" s="65"/>
      <c r="H144" s="65"/>
      <c r="I144" s="63"/>
      <c r="J144" s="96"/>
      <c r="K144" s="126"/>
    </row>
    <row r="145" spans="1:11" ht="15.75" x14ac:dyDescent="0.25">
      <c r="A145" s="175"/>
      <c r="B145" s="189"/>
      <c r="C145" s="12" t="s">
        <v>5</v>
      </c>
      <c r="D145" s="108">
        <f t="shared" si="60"/>
        <v>0</v>
      </c>
      <c r="E145" s="64"/>
      <c r="F145" s="65"/>
      <c r="G145" s="65"/>
      <c r="H145" s="65"/>
      <c r="I145" s="63"/>
      <c r="J145" s="96"/>
      <c r="K145" s="126"/>
    </row>
    <row r="146" spans="1:11" ht="15.75" x14ac:dyDescent="0.25">
      <c r="A146" s="175"/>
      <c r="B146" s="189"/>
      <c r="C146" s="12" t="s">
        <v>6</v>
      </c>
      <c r="D146" s="108">
        <f t="shared" si="60"/>
        <v>0</v>
      </c>
      <c r="E146" s="64"/>
      <c r="F146" s="65"/>
      <c r="G146" s="65"/>
      <c r="H146" s="65"/>
      <c r="I146" s="63"/>
      <c r="J146" s="96"/>
      <c r="K146" s="126"/>
    </row>
    <row r="147" spans="1:11" ht="15.75" x14ac:dyDescent="0.25">
      <c r="A147" s="175"/>
      <c r="B147" s="189"/>
      <c r="C147" s="13" t="s">
        <v>29</v>
      </c>
      <c r="D147" s="108">
        <f t="shared" si="60"/>
        <v>0</v>
      </c>
      <c r="E147" s="64"/>
      <c r="F147" s="65"/>
      <c r="G147" s="65"/>
      <c r="H147" s="65"/>
      <c r="I147" s="63"/>
      <c r="J147" s="96"/>
      <c r="K147" s="126"/>
    </row>
    <row r="148" spans="1:11" ht="15.75" x14ac:dyDescent="0.25">
      <c r="A148" s="175"/>
      <c r="B148" s="189"/>
      <c r="C148" s="12" t="s">
        <v>7</v>
      </c>
      <c r="D148" s="108">
        <f t="shared" si="60"/>
        <v>0</v>
      </c>
      <c r="E148" s="64"/>
      <c r="F148" s="65"/>
      <c r="G148" s="65"/>
      <c r="H148" s="65"/>
      <c r="I148" s="63"/>
      <c r="J148" s="96"/>
      <c r="K148" s="126"/>
    </row>
    <row r="149" spans="1:11" ht="15.75" x14ac:dyDescent="0.25">
      <c r="A149" s="176"/>
      <c r="B149" s="189"/>
      <c r="C149" s="12" t="s">
        <v>11</v>
      </c>
      <c r="D149" s="108">
        <f>E149+F149+G149+H149+I149+J149+K149</f>
        <v>0</v>
      </c>
      <c r="E149" s="65"/>
      <c r="F149" s="65"/>
      <c r="G149" s="65"/>
      <c r="H149" s="65"/>
      <c r="I149" s="63"/>
      <c r="J149" s="96"/>
      <c r="K149" s="126"/>
    </row>
  </sheetData>
  <mergeCells count="47">
    <mergeCell ref="A108:A114"/>
    <mergeCell ref="B108:B114"/>
    <mergeCell ref="A101:A107"/>
    <mergeCell ref="B101:B107"/>
    <mergeCell ref="A94:A100"/>
    <mergeCell ref="B94:B100"/>
    <mergeCell ref="B59:B65"/>
    <mergeCell ref="A66:A72"/>
    <mergeCell ref="B66:B72"/>
    <mergeCell ref="A87:A93"/>
    <mergeCell ref="B87:B93"/>
    <mergeCell ref="A73:A79"/>
    <mergeCell ref="B73:B79"/>
    <mergeCell ref="A80:A86"/>
    <mergeCell ref="B80:B86"/>
    <mergeCell ref="H1:J1"/>
    <mergeCell ref="A143:A149"/>
    <mergeCell ref="B143:B149"/>
    <mergeCell ref="C5:C6"/>
    <mergeCell ref="A16:A22"/>
    <mergeCell ref="B16:B22"/>
    <mergeCell ref="A24:A30"/>
    <mergeCell ref="B24:B30"/>
    <mergeCell ref="A8:A14"/>
    <mergeCell ref="A5:A6"/>
    <mergeCell ref="B8:B14"/>
    <mergeCell ref="B5:B6"/>
    <mergeCell ref="A136:A142"/>
    <mergeCell ref="B136:B142"/>
    <mergeCell ref="A122:A128"/>
    <mergeCell ref="B122:B128"/>
    <mergeCell ref="E5:K5"/>
    <mergeCell ref="A129:A135"/>
    <mergeCell ref="B129:B135"/>
    <mergeCell ref="A3:J3"/>
    <mergeCell ref="A31:A37"/>
    <mergeCell ref="B31:B37"/>
    <mergeCell ref="A115:A121"/>
    <mergeCell ref="B115:B121"/>
    <mergeCell ref="D5:D6"/>
    <mergeCell ref="A38:A44"/>
    <mergeCell ref="B38:B44"/>
    <mergeCell ref="A45:A51"/>
    <mergeCell ref="B45:B51"/>
    <mergeCell ref="A52:A58"/>
    <mergeCell ref="B52:B58"/>
    <mergeCell ref="A59:A65"/>
  </mergeCells>
  <phoneticPr fontId="0" type="noConversion"/>
  <printOptions horizontalCentered="1"/>
  <pageMargins left="0.25" right="0.25" top="0.75" bottom="0.75" header="0.3" footer="0.3"/>
  <pageSetup paperSize="9" scale="56" firstPageNumber="163" fitToHeight="0" orientation="landscape" r:id="rId1"/>
  <headerFooter scaleWithDoc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zoomScale="70" zoomScaleNormal="70" workbookViewId="0">
      <selection activeCell="D27" sqref="D27"/>
    </sheetView>
  </sheetViews>
  <sheetFormatPr defaultRowHeight="12.75" x14ac:dyDescent="0.2"/>
  <cols>
    <col min="1" max="1" width="7.140625" customWidth="1"/>
    <col min="2" max="2" width="23.28515625" customWidth="1"/>
    <col min="3" max="3" width="26.140625" customWidth="1"/>
    <col min="4" max="4" width="28" customWidth="1"/>
    <col min="5" max="5" width="14.140625" customWidth="1"/>
    <col min="6" max="6" width="13.42578125" customWidth="1"/>
    <col min="7" max="7" width="33.140625" customWidth="1"/>
    <col min="8" max="8" width="14.5703125" customWidth="1"/>
    <col min="9" max="9" width="26.28515625" customWidth="1"/>
  </cols>
  <sheetData>
    <row r="1" spans="1:9" ht="47.25" customHeight="1" x14ac:dyDescent="0.25">
      <c r="D1" s="1"/>
      <c r="E1" s="1"/>
      <c r="F1" s="203" t="s">
        <v>154</v>
      </c>
      <c r="G1" s="203"/>
      <c r="H1" s="203"/>
      <c r="I1" s="203"/>
    </row>
    <row r="2" spans="1:9" ht="15.75" x14ac:dyDescent="0.25">
      <c r="C2" s="5"/>
      <c r="D2" s="9"/>
      <c r="E2" s="10"/>
      <c r="F2" s="10"/>
      <c r="G2" s="10"/>
      <c r="H2" s="10"/>
      <c r="I2" s="10"/>
    </row>
    <row r="3" spans="1:9" s="2" customFormat="1" ht="45" customHeight="1" x14ac:dyDescent="0.2">
      <c r="A3" s="207" t="s">
        <v>155</v>
      </c>
      <c r="B3" s="207"/>
      <c r="C3" s="207"/>
      <c r="D3" s="207"/>
      <c r="E3" s="207"/>
      <c r="F3" s="207"/>
      <c r="G3" s="207"/>
      <c r="H3" s="207"/>
      <c r="I3" s="207"/>
    </row>
    <row r="4" spans="1:9" s="15" customFormat="1" ht="36.75" customHeight="1" x14ac:dyDescent="0.2">
      <c r="A4" s="204" t="s">
        <v>1</v>
      </c>
      <c r="B4" s="204" t="s">
        <v>4</v>
      </c>
      <c r="C4" s="179" t="s">
        <v>26</v>
      </c>
      <c r="D4" s="189" t="s">
        <v>31</v>
      </c>
      <c r="E4" s="17" t="s">
        <v>22</v>
      </c>
      <c r="F4" s="17"/>
      <c r="G4" s="189" t="s">
        <v>23</v>
      </c>
      <c r="H4" s="189" t="s">
        <v>27</v>
      </c>
      <c r="I4" s="148" t="s">
        <v>156</v>
      </c>
    </row>
    <row r="5" spans="1:9" s="2" customFormat="1" ht="15.75" x14ac:dyDescent="0.2">
      <c r="A5" s="205"/>
      <c r="B5" s="205"/>
      <c r="C5" s="179"/>
      <c r="D5" s="189"/>
      <c r="E5" s="40"/>
      <c r="F5" s="40"/>
      <c r="G5" s="189"/>
      <c r="H5" s="189"/>
      <c r="I5" s="177"/>
    </row>
    <row r="6" spans="1:9" s="15" customFormat="1" ht="140.25" customHeight="1" x14ac:dyDescent="0.2">
      <c r="A6" s="206"/>
      <c r="B6" s="206"/>
      <c r="C6" s="179"/>
      <c r="D6" s="189"/>
      <c r="E6" s="29" t="s">
        <v>24</v>
      </c>
      <c r="F6" s="29" t="s">
        <v>25</v>
      </c>
      <c r="G6" s="189"/>
      <c r="H6" s="189"/>
      <c r="I6" s="149"/>
    </row>
    <row r="7" spans="1:9" s="8" customFormat="1" ht="17.25" customHeight="1" x14ac:dyDescent="0.2">
      <c r="A7" s="41">
        <v>1</v>
      </c>
      <c r="B7" s="21">
        <v>2</v>
      </c>
      <c r="C7" s="21">
        <v>3</v>
      </c>
      <c r="D7" s="21">
        <v>4</v>
      </c>
      <c r="E7" s="21">
        <v>5</v>
      </c>
      <c r="F7" s="21">
        <v>6</v>
      </c>
      <c r="G7" s="21">
        <v>7</v>
      </c>
      <c r="H7" s="21">
        <v>8</v>
      </c>
      <c r="I7" s="21">
        <v>9</v>
      </c>
    </row>
    <row r="8" spans="1:9" s="8" customFormat="1" ht="112.5" customHeight="1" x14ac:dyDescent="0.2">
      <c r="A8" s="41"/>
      <c r="B8" s="114" t="s">
        <v>142</v>
      </c>
      <c r="C8" s="114" t="s">
        <v>143</v>
      </c>
      <c r="D8" s="50" t="s">
        <v>51</v>
      </c>
      <c r="E8" s="26" t="s">
        <v>157</v>
      </c>
      <c r="F8" s="26" t="s">
        <v>158</v>
      </c>
      <c r="G8" s="114"/>
      <c r="H8" s="114"/>
      <c r="I8" s="115">
        <v>384093.5</v>
      </c>
    </row>
    <row r="9" spans="1:9" s="2" customFormat="1" ht="183.75" customHeight="1" x14ac:dyDescent="0.25">
      <c r="A9" s="42"/>
      <c r="B9" s="23" t="s">
        <v>12</v>
      </c>
      <c r="C9" s="49" t="s">
        <v>32</v>
      </c>
      <c r="D9" s="50" t="s">
        <v>51</v>
      </c>
      <c r="E9" s="26" t="s">
        <v>157</v>
      </c>
      <c r="F9" s="26" t="s">
        <v>158</v>
      </c>
      <c r="G9" s="75" t="s">
        <v>72</v>
      </c>
      <c r="H9" s="7"/>
      <c r="I9" s="74">
        <v>322057.7</v>
      </c>
    </row>
    <row r="10" spans="1:9" s="2" customFormat="1" ht="18" customHeight="1" x14ac:dyDescent="0.25">
      <c r="A10" s="42"/>
      <c r="B10" s="112" t="s">
        <v>132</v>
      </c>
      <c r="C10" s="112"/>
      <c r="D10" s="50"/>
      <c r="E10" s="26"/>
      <c r="F10" s="26"/>
      <c r="G10" s="75"/>
      <c r="H10" s="7"/>
      <c r="I10" s="74"/>
    </row>
    <row r="11" spans="1:9" s="2" customFormat="1" ht="111.75" customHeight="1" x14ac:dyDescent="0.25">
      <c r="A11" s="42"/>
      <c r="B11" s="112" t="s">
        <v>68</v>
      </c>
      <c r="C11" s="112" t="s">
        <v>33</v>
      </c>
      <c r="D11" s="50" t="s">
        <v>51</v>
      </c>
      <c r="E11" s="26" t="s">
        <v>157</v>
      </c>
      <c r="F11" s="26" t="s">
        <v>158</v>
      </c>
      <c r="G11" s="75"/>
      <c r="H11" s="7"/>
      <c r="I11" s="74">
        <v>65923.399999999994</v>
      </c>
    </row>
    <row r="12" spans="1:9" s="2" customFormat="1" ht="111.75" customHeight="1" x14ac:dyDescent="0.25">
      <c r="A12" s="42"/>
      <c r="B12" s="112" t="s">
        <v>133</v>
      </c>
      <c r="C12" s="112" t="s">
        <v>34</v>
      </c>
      <c r="D12" s="50" t="s">
        <v>51</v>
      </c>
      <c r="E12" s="26" t="s">
        <v>157</v>
      </c>
      <c r="F12" s="26" t="s">
        <v>158</v>
      </c>
      <c r="G12" s="75"/>
      <c r="H12" s="7"/>
      <c r="I12" s="74">
        <v>256134.3</v>
      </c>
    </row>
    <row r="13" spans="1:9" ht="110.25" x14ac:dyDescent="0.25">
      <c r="A13" s="42"/>
      <c r="B13" s="23" t="s">
        <v>13</v>
      </c>
      <c r="C13" s="49" t="s">
        <v>35</v>
      </c>
      <c r="D13" s="50" t="s">
        <v>51</v>
      </c>
      <c r="E13" s="26" t="s">
        <v>157</v>
      </c>
      <c r="F13" s="26" t="s">
        <v>158</v>
      </c>
      <c r="G13" s="26" t="s">
        <v>62</v>
      </c>
      <c r="H13" s="7"/>
      <c r="I13" s="65">
        <v>16502</v>
      </c>
    </row>
    <row r="14" spans="1:9" ht="15.75" x14ac:dyDescent="0.25">
      <c r="A14" s="42"/>
      <c r="B14" s="113" t="s">
        <v>136</v>
      </c>
      <c r="C14" s="113"/>
      <c r="D14" s="50"/>
      <c r="E14" s="26"/>
      <c r="F14" s="26"/>
      <c r="G14" s="26"/>
      <c r="H14" s="7"/>
      <c r="I14" s="65"/>
    </row>
    <row r="15" spans="1:9" ht="110.25" x14ac:dyDescent="0.25">
      <c r="A15" s="42"/>
      <c r="B15" s="113" t="s">
        <v>134</v>
      </c>
      <c r="C15" s="113" t="s">
        <v>135</v>
      </c>
      <c r="D15" s="50" t="s">
        <v>51</v>
      </c>
      <c r="E15" s="26" t="s">
        <v>157</v>
      </c>
      <c r="F15" s="26" t="s">
        <v>158</v>
      </c>
      <c r="G15" s="26"/>
      <c r="H15" s="7"/>
      <c r="I15" s="65">
        <v>15382</v>
      </c>
    </row>
    <row r="16" spans="1:9" ht="83.25" customHeight="1" x14ac:dyDescent="0.25">
      <c r="A16" s="42"/>
      <c r="B16" s="113" t="s">
        <v>134</v>
      </c>
      <c r="C16" s="113" t="s">
        <v>137</v>
      </c>
      <c r="D16" s="50" t="s">
        <v>51</v>
      </c>
      <c r="E16" s="26" t="s">
        <v>157</v>
      </c>
      <c r="F16" s="26" t="s">
        <v>158</v>
      </c>
      <c r="G16" s="26"/>
      <c r="H16" s="7"/>
      <c r="I16" s="65">
        <v>1120</v>
      </c>
    </row>
    <row r="17" spans="1:9" ht="110.25" x14ac:dyDescent="0.25">
      <c r="A17" s="42"/>
      <c r="B17" s="49" t="s">
        <v>36</v>
      </c>
      <c r="C17" s="49" t="s">
        <v>37</v>
      </c>
      <c r="D17" s="50" t="s">
        <v>51</v>
      </c>
      <c r="E17" s="26" t="s">
        <v>157</v>
      </c>
      <c r="F17" s="26" t="s">
        <v>158</v>
      </c>
      <c r="G17" s="26" t="s">
        <v>63</v>
      </c>
      <c r="H17" s="7"/>
      <c r="I17" s="68">
        <v>24839.3</v>
      </c>
    </row>
    <row r="18" spans="1:9" ht="15.75" x14ac:dyDescent="0.25">
      <c r="A18" s="42"/>
      <c r="B18" s="113" t="s">
        <v>136</v>
      </c>
      <c r="C18" s="113"/>
      <c r="D18" s="50"/>
      <c r="E18" s="26"/>
      <c r="F18" s="26"/>
      <c r="G18" s="26"/>
      <c r="H18" s="7"/>
      <c r="I18" s="65"/>
    </row>
    <row r="19" spans="1:9" ht="84" customHeight="1" x14ac:dyDescent="0.25">
      <c r="A19" s="42"/>
      <c r="B19" s="113" t="s">
        <v>134</v>
      </c>
      <c r="C19" s="113" t="s">
        <v>138</v>
      </c>
      <c r="D19" s="50" t="s">
        <v>51</v>
      </c>
      <c r="E19" s="26" t="s">
        <v>157</v>
      </c>
      <c r="F19" s="26" t="s">
        <v>158</v>
      </c>
      <c r="G19" s="26"/>
      <c r="H19" s="7"/>
      <c r="I19" s="65">
        <v>24839.3</v>
      </c>
    </row>
    <row r="20" spans="1:9" ht="110.25" x14ac:dyDescent="0.25">
      <c r="A20" s="42"/>
      <c r="B20" s="49" t="s">
        <v>38</v>
      </c>
      <c r="C20" s="49" t="s">
        <v>46</v>
      </c>
      <c r="D20" s="50" t="s">
        <v>51</v>
      </c>
      <c r="E20" s="26" t="s">
        <v>157</v>
      </c>
      <c r="F20" s="26" t="s">
        <v>158</v>
      </c>
      <c r="G20" s="26" t="s">
        <v>64</v>
      </c>
      <c r="H20" s="7"/>
      <c r="I20" s="65">
        <v>1745.6</v>
      </c>
    </row>
    <row r="21" spans="1:9" ht="15.75" x14ac:dyDescent="0.25">
      <c r="A21" s="42"/>
      <c r="B21" s="113" t="s">
        <v>136</v>
      </c>
      <c r="C21" s="113"/>
      <c r="D21" s="50"/>
      <c r="E21" s="26"/>
      <c r="F21" s="26"/>
      <c r="G21" s="26"/>
      <c r="H21" s="7"/>
      <c r="I21" s="65"/>
    </row>
    <row r="22" spans="1:9" ht="110.25" x14ac:dyDescent="0.25">
      <c r="A22" s="42"/>
      <c r="B22" s="113" t="s">
        <v>134</v>
      </c>
      <c r="C22" s="113" t="s">
        <v>139</v>
      </c>
      <c r="D22" s="50" t="s">
        <v>51</v>
      </c>
      <c r="E22" s="26" t="s">
        <v>157</v>
      </c>
      <c r="F22" s="26" t="s">
        <v>158</v>
      </c>
      <c r="G22" s="26"/>
      <c r="H22" s="7"/>
      <c r="I22" s="65">
        <v>1745.6</v>
      </c>
    </row>
    <row r="23" spans="1:9" ht="122.25" customHeight="1" x14ac:dyDescent="0.25">
      <c r="A23" s="42"/>
      <c r="B23" s="49" t="s">
        <v>40</v>
      </c>
      <c r="C23" s="49" t="s">
        <v>48</v>
      </c>
      <c r="D23" s="50" t="s">
        <v>51</v>
      </c>
      <c r="E23" s="26" t="s">
        <v>157</v>
      </c>
      <c r="F23" s="26" t="s">
        <v>158</v>
      </c>
      <c r="G23" s="26" t="s">
        <v>61</v>
      </c>
      <c r="H23" s="7"/>
      <c r="I23" s="90">
        <v>18948.900000000001</v>
      </c>
    </row>
    <row r="24" spans="1:9" ht="15.75" customHeight="1" x14ac:dyDescent="0.25">
      <c r="A24" s="42"/>
      <c r="B24" s="113" t="s">
        <v>136</v>
      </c>
      <c r="C24" s="113"/>
      <c r="D24" s="50"/>
      <c r="E24" s="26"/>
      <c r="F24" s="26"/>
      <c r="G24" s="26"/>
      <c r="H24" s="7"/>
      <c r="I24" s="90"/>
    </row>
    <row r="25" spans="1:9" ht="111.75" customHeight="1" x14ac:dyDescent="0.25">
      <c r="A25" s="42"/>
      <c r="B25" s="113" t="s">
        <v>134</v>
      </c>
      <c r="C25" s="113" t="s">
        <v>140</v>
      </c>
      <c r="D25" s="50" t="s">
        <v>51</v>
      </c>
      <c r="E25" s="26" t="s">
        <v>157</v>
      </c>
      <c r="F25" s="26" t="s">
        <v>158</v>
      </c>
      <c r="G25" s="26"/>
      <c r="H25" s="7"/>
      <c r="I25" s="90">
        <v>18948.900000000001</v>
      </c>
    </row>
    <row r="26" spans="1:9" ht="96.75" customHeight="1" x14ac:dyDescent="0.25">
      <c r="A26" s="42"/>
      <c r="B26" s="49" t="s">
        <v>42</v>
      </c>
      <c r="C26" s="49" t="s">
        <v>50</v>
      </c>
      <c r="D26" s="50" t="s">
        <v>159</v>
      </c>
      <c r="E26" s="26" t="s">
        <v>157</v>
      </c>
      <c r="F26" s="26" t="s">
        <v>158</v>
      </c>
      <c r="G26" s="7" t="s">
        <v>65</v>
      </c>
      <c r="H26" s="7"/>
      <c r="I26" s="65">
        <v>0</v>
      </c>
    </row>
    <row r="27" spans="1:9" ht="15.75" x14ac:dyDescent="0.2">
      <c r="A27" s="44"/>
    </row>
    <row r="28" spans="1:9" ht="15.75" x14ac:dyDescent="0.2">
      <c r="A28" s="44"/>
    </row>
    <row r="29" spans="1:9" ht="15.75" x14ac:dyDescent="0.2">
      <c r="A29" s="44"/>
    </row>
    <row r="30" spans="1:9" ht="15.75" x14ac:dyDescent="0.2">
      <c r="A30" s="44"/>
    </row>
  </sheetData>
  <mergeCells count="9">
    <mergeCell ref="F1:I1"/>
    <mergeCell ref="I4:I6"/>
    <mergeCell ref="A4:A6"/>
    <mergeCell ref="B4:B6"/>
    <mergeCell ref="C4:C6"/>
    <mergeCell ref="D4:D6"/>
    <mergeCell ref="G4:G6"/>
    <mergeCell ref="H4:H6"/>
    <mergeCell ref="A3:I3"/>
  </mergeCells>
  <phoneticPr fontId="0" type="noConversion"/>
  <pageMargins left="0.39370078740157483" right="0.39370078740157483" top="0.74803149606299213" bottom="0.3937007874015748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приложение1</vt:lpstr>
      <vt:lpstr>приложение 2</vt:lpstr>
      <vt:lpstr>приложение 3</vt:lpstr>
      <vt:lpstr>приложение 4</vt:lpstr>
      <vt:lpstr>'приложение 2'!Заголовки_для_печати</vt:lpstr>
      <vt:lpstr>'приложение 3'!Заголовки_для_печати</vt:lpstr>
      <vt:lpstr>'приложение 4'!Заголовки_для_печати</vt:lpstr>
      <vt:lpstr>приложение1!Заголовки_для_печати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Patrashova</cp:lastModifiedBy>
  <cp:lastPrinted>2024-01-18T07:38:45Z</cp:lastPrinted>
  <dcterms:created xsi:type="dcterms:W3CDTF">2005-05-11T09:34:44Z</dcterms:created>
  <dcterms:modified xsi:type="dcterms:W3CDTF">2024-01-18T09:17:16Z</dcterms:modified>
</cp:coreProperties>
</file>